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T:\11200 (Direkcija razvoja i upravljanja proizvodima)\1 Programi i povezani dok\Krediti za modernizaciju proizvodnje\Popis dokumentacije i posebni obrasci\"/>
    </mc:Choice>
  </mc:AlternateContent>
  <xr:revisionPtr revIDLastSave="0" documentId="13_ncr:1_{D79E86C1-5B6E-425B-9C64-D2BE9DA005F1}" xr6:coauthVersionLast="47" xr6:coauthVersionMax="47" xr10:uidLastSave="{00000000-0000-0000-0000-000000000000}"/>
  <workbookProtection workbookAlgorithmName="SHA-512" workbookHashValue="ts6h06X5hZ3aYsc+Y7lVzsndM1UBdCVG/awsPP+73foyiLkRzEllnZE+Gj0vhj58bBsIebwHrj0dUe+SXv2B6w==" workbookSaltValue="5VSPL0b9n+Lsle6B0G/ZaA==" workbookSpinCount="100000" lockStructure="1"/>
  <bookViews>
    <workbookView xWindow="-120" yWindow="-120" windowWidth="29040" windowHeight="15720" tabRatio="629" xr2:uid="{0A0BC24B-2119-47BF-9067-4FD6A0E1B470}"/>
  </bookViews>
  <sheets>
    <sheet name="Kriteriji za kapitalni rabat" sheetId="9" r:id="rId1"/>
    <sheet name="Pr.1__I4.0 rješenja_Tvornica A" sheetId="10" r:id="rId2"/>
    <sheet name="Pr.2_I4.0 rješenja_Tvornica B" sheetId="11" r:id="rId3"/>
    <sheet name="Pr.3_I4.0 rješenja_Tvornica C" sheetId="13" r:id="rId4"/>
    <sheet name="Pr.4_I4.0 rješenja_Tvornica D" sheetId="12" r:id="rId5"/>
    <sheet name="Popis I4.0 rješenja" sheetId="6" r:id="rId6"/>
    <sheet name="Popis IT rješenja i procesa" sheetId="7" r:id="rId7"/>
    <sheet name="Sheet2" sheetId="2" state="hidden" r:id="rId8"/>
  </sheets>
  <definedNames>
    <definedName name="d1a">Sheet2!$B$5:$B$6</definedName>
    <definedName name="da1ne">Sheet2!$B$1:$B$3</definedName>
    <definedName name="dane" localSheetId="0">'Kriteriji za kapitalni rabat'!#REF!</definedName>
    <definedName name="dane" localSheetId="1">'Pr.1__I4.0 rješenja_Tvornica A'!#REF!</definedName>
    <definedName name="dane" localSheetId="2">'Pr.2_I4.0 rješenja_Tvornica B'!#REF!</definedName>
    <definedName name="dane" localSheetId="3">'Pr.3_I4.0 rješenja_Tvornica C'!#REF!</definedName>
    <definedName name="dane" localSheetId="4">'Pr.4_I4.0 rješenja_Tvornica D'!#REF!</definedName>
    <definedName name="dane">#REF!</definedName>
    <definedName name="danemo" localSheetId="0">'Kriteriji za kapitalni rabat'!#REF!</definedName>
    <definedName name="danemo" localSheetId="1">'Pr.1__I4.0 rješenja_Tvornica A'!#REF!</definedName>
    <definedName name="danemo" localSheetId="2">'Pr.2_I4.0 rješenja_Tvornica B'!#REF!</definedName>
    <definedName name="danemo" localSheetId="3">'Pr.3_I4.0 rješenja_Tvornica C'!#REF!</definedName>
    <definedName name="danemo" localSheetId="4">'Pr.4_I4.0 rješenja_Tvornica D'!#REF!</definedName>
    <definedName name="danemo">#REF!</definedName>
    <definedName name="pad1a">Sheet2!#REF!</definedName>
    <definedName name="pad1b">Sheet2!#REF!</definedName>
    <definedName name="pad1c">Sheet2!#REF!</definedName>
    <definedName name="pad2a">Sheet2!#REF!</definedName>
    <definedName name="pad2b">Sheet2!#REF!</definedName>
    <definedName name="pad2t">Sheet2!#REF!</definedName>
    <definedName name="pad31a">Sheet2!#REF!</definedName>
    <definedName name="pad31t">Sheet2!#REF!</definedName>
    <definedName name="pad32a">Sheet2!#REF!</definedName>
    <definedName name="pad32t">Sheet2!#REF!</definedName>
    <definedName name="pada">Sheet2!#REF!</definedName>
    <definedName name="pada1a">Sheet2!#REF!,Sheet2!#REF!,Sheet2!#REF!,Sheet2!#REF!</definedName>
    <definedName name="pada1b">Sheet2!#REF!</definedName>
    <definedName name="pada2b">Sheet2!#REF!</definedName>
    <definedName name="padac">Sheet2!#REF!</definedName>
    <definedName name="padc">Sheet2!#REF!</definedName>
    <definedName name="popisrj">Sheet2!$G$1:$G$5</definedName>
    <definedName name="_xlnm.Print_Area" localSheetId="0">'Kriteriji za kapitalni rabat'!$B$1:$M$134</definedName>
    <definedName name="_xlnm.Print_Area" localSheetId="5">'Popis I4.0 rješenja'!$A$1:$N$11</definedName>
    <definedName name="_xlnm.Print_Area" localSheetId="6">'Popis IT rješenja i procesa'!$A$1:$U$18</definedName>
    <definedName name="_xlnm.Print_Area" localSheetId="1">'Pr.1__I4.0 rješenja_Tvornica A'!$B$1:$M$119</definedName>
    <definedName name="_xlnm.Print_Area" localSheetId="2">'Pr.2_I4.0 rješenja_Tvornica B'!$B$1:$M$119</definedName>
    <definedName name="_xlnm.Print_Area" localSheetId="3">'Pr.3_I4.0 rješenja_Tvornica C'!$B$1:$M$134</definedName>
    <definedName name="_xlnm.Print_Area" localSheetId="4">'Pr.4_I4.0 rješenja_Tvornica D'!$B$1:$M$134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0" l="1"/>
  <c r="M127" i="13"/>
  <c r="M121" i="13"/>
  <c r="M120" i="13"/>
  <c r="M119" i="13"/>
  <c r="M118" i="13"/>
  <c r="M117" i="13"/>
  <c r="M116" i="13"/>
  <c r="M115" i="13"/>
  <c r="M114" i="13"/>
  <c r="M112" i="13"/>
  <c r="M111" i="13"/>
  <c r="M110" i="13"/>
  <c r="M109" i="13"/>
  <c r="M108" i="13"/>
  <c r="M107" i="13"/>
  <c r="M106" i="13"/>
  <c r="M105" i="13"/>
  <c r="M104" i="13"/>
  <c r="M103" i="13"/>
  <c r="M102" i="13"/>
  <c r="M101" i="13"/>
  <c r="M122" i="13" s="1"/>
  <c r="M94" i="13"/>
  <c r="M93" i="13"/>
  <c r="M92" i="13"/>
  <c r="M91" i="13"/>
  <c r="M90" i="13"/>
  <c r="M89" i="13"/>
  <c r="M88" i="13"/>
  <c r="M95" i="13" s="1"/>
  <c r="M96" i="13" s="1"/>
  <c r="M87" i="13"/>
  <c r="M86" i="13"/>
  <c r="M85" i="13"/>
  <c r="M79" i="13"/>
  <c r="M78" i="13"/>
  <c r="M77" i="13"/>
  <c r="M76" i="13"/>
  <c r="M75" i="13"/>
  <c r="M74" i="13"/>
  <c r="M73" i="13"/>
  <c r="M72" i="13"/>
  <c r="M71" i="13"/>
  <c r="M70" i="13"/>
  <c r="M80" i="13" s="1"/>
  <c r="M81" i="13" s="1"/>
  <c r="M64" i="13"/>
  <c r="M63" i="13"/>
  <c r="M62" i="13"/>
  <c r="M61" i="13"/>
  <c r="M60" i="13"/>
  <c r="M59" i="13"/>
  <c r="M58" i="13"/>
  <c r="M57" i="13"/>
  <c r="M56" i="13"/>
  <c r="M55" i="13"/>
  <c r="M65" i="13" s="1"/>
  <c r="M66" i="13" s="1"/>
  <c r="M49" i="13"/>
  <c r="M48" i="13"/>
  <c r="M47" i="13"/>
  <c r="M46" i="13"/>
  <c r="M45" i="13"/>
  <c r="M44" i="13"/>
  <c r="M50" i="13" s="1"/>
  <c r="M51" i="13" s="1"/>
  <c r="M43" i="13"/>
  <c r="M42" i="13"/>
  <c r="M41" i="13"/>
  <c r="M40" i="13"/>
  <c r="M34" i="13"/>
  <c r="M33" i="13"/>
  <c r="M32" i="13"/>
  <c r="M31" i="13"/>
  <c r="M30" i="13"/>
  <c r="M29" i="13"/>
  <c r="M28" i="13"/>
  <c r="M27" i="13"/>
  <c r="M35" i="13" s="1"/>
  <c r="M36" i="13" s="1"/>
  <c r="M26" i="13"/>
  <c r="M25" i="13"/>
  <c r="M19" i="13"/>
  <c r="M18" i="13"/>
  <c r="M17" i="13"/>
  <c r="M16" i="13"/>
  <c r="M15" i="13"/>
  <c r="M14" i="13"/>
  <c r="M13" i="13"/>
  <c r="M12" i="13"/>
  <c r="M11" i="13"/>
  <c r="M10" i="13"/>
  <c r="M20" i="13" s="1"/>
  <c r="M21" i="13" s="1"/>
  <c r="K80" i="13" l="1"/>
  <c r="J80" i="13"/>
  <c r="K50" i="13"/>
  <c r="J50" i="13"/>
  <c r="J95" i="13"/>
  <c r="K95" i="13"/>
  <c r="K20" i="13"/>
  <c r="M130" i="13" s="1"/>
  <c r="D130" i="13" s="1"/>
  <c r="J20" i="13"/>
  <c r="J35" i="13"/>
  <c r="K35" i="13"/>
  <c r="K65" i="13"/>
  <c r="J65" i="13"/>
  <c r="M64" i="9" l="1"/>
  <c r="M63" i="9"/>
  <c r="M62" i="9"/>
  <c r="M61" i="9"/>
  <c r="M60" i="9"/>
  <c r="M59" i="9"/>
  <c r="M58" i="9"/>
  <c r="M57" i="9"/>
  <c r="M56" i="9"/>
  <c r="M55" i="9"/>
  <c r="M79" i="12"/>
  <c r="M78" i="12"/>
  <c r="M77" i="12"/>
  <c r="M76" i="12"/>
  <c r="M75" i="12"/>
  <c r="M74" i="12"/>
  <c r="M73" i="12"/>
  <c r="M72" i="12"/>
  <c r="M71" i="12"/>
  <c r="M70" i="12"/>
  <c r="M127" i="12"/>
  <c r="M121" i="12"/>
  <c r="M120" i="12"/>
  <c r="M119" i="12"/>
  <c r="M118" i="12"/>
  <c r="M117" i="12"/>
  <c r="M116" i="12"/>
  <c r="M115" i="12"/>
  <c r="M114" i="12"/>
  <c r="M112" i="12"/>
  <c r="M111" i="12"/>
  <c r="M110" i="12"/>
  <c r="M109" i="12"/>
  <c r="M108" i="12"/>
  <c r="M107" i="12"/>
  <c r="M106" i="12"/>
  <c r="M105" i="12"/>
  <c r="M104" i="12"/>
  <c r="M103" i="12"/>
  <c r="M102" i="12"/>
  <c r="M101" i="12"/>
  <c r="M94" i="12"/>
  <c r="M93" i="12"/>
  <c r="M92" i="12"/>
  <c r="M91" i="12"/>
  <c r="M90" i="12"/>
  <c r="M89" i="12"/>
  <c r="M88" i="12"/>
  <c r="M87" i="12"/>
  <c r="M86" i="12"/>
  <c r="M85" i="12"/>
  <c r="M64" i="12"/>
  <c r="M63" i="12"/>
  <c r="M62" i="12"/>
  <c r="M61" i="12"/>
  <c r="M60" i="12"/>
  <c r="M59" i="12"/>
  <c r="M58" i="12"/>
  <c r="M57" i="12"/>
  <c r="M56" i="12"/>
  <c r="M55" i="12"/>
  <c r="M49" i="12"/>
  <c r="M48" i="12"/>
  <c r="M47" i="12"/>
  <c r="M46" i="12"/>
  <c r="M45" i="12"/>
  <c r="M44" i="12"/>
  <c r="M43" i="12"/>
  <c r="M42" i="12"/>
  <c r="M41" i="12"/>
  <c r="M40" i="12"/>
  <c r="M34" i="12"/>
  <c r="M33" i="12"/>
  <c r="M32" i="12"/>
  <c r="M31" i="12"/>
  <c r="M30" i="12"/>
  <c r="M29" i="12"/>
  <c r="M28" i="12"/>
  <c r="M27" i="12"/>
  <c r="M26" i="12"/>
  <c r="M25" i="12"/>
  <c r="M19" i="12"/>
  <c r="M18" i="12"/>
  <c r="M17" i="12"/>
  <c r="M16" i="12"/>
  <c r="M15" i="12"/>
  <c r="M14" i="12"/>
  <c r="M13" i="12"/>
  <c r="M12" i="12"/>
  <c r="M11" i="12"/>
  <c r="M10" i="12"/>
  <c r="M65" i="9" l="1"/>
  <c r="M66" i="9" s="1"/>
  <c r="K65" i="9" s="1"/>
  <c r="M95" i="12"/>
  <c r="M96" i="12" s="1"/>
  <c r="J95" i="12" s="1"/>
  <c r="M80" i="12"/>
  <c r="M81" i="12" s="1"/>
  <c r="K80" i="12" s="1"/>
  <c r="M20" i="12"/>
  <c r="M21" i="12" s="1"/>
  <c r="J20" i="12" s="1"/>
  <c r="M122" i="12"/>
  <c r="M65" i="12"/>
  <c r="M66" i="12" s="1"/>
  <c r="K65" i="12" s="1"/>
  <c r="M50" i="12"/>
  <c r="M51" i="12" s="1"/>
  <c r="K50" i="12" s="1"/>
  <c r="M35" i="12"/>
  <c r="M36" i="12" s="1"/>
  <c r="K35" i="12" s="1"/>
  <c r="J65" i="9" l="1"/>
  <c r="K20" i="12"/>
  <c r="J65" i="12"/>
  <c r="K95" i="12"/>
  <c r="J80" i="12"/>
  <c r="J50" i="12"/>
  <c r="J35" i="12"/>
  <c r="M130" i="12" l="1"/>
  <c r="D130" i="12" s="1"/>
  <c r="M112" i="11"/>
  <c r="M115" i="11" s="1"/>
  <c r="M106" i="11"/>
  <c r="M105" i="11"/>
  <c r="M104" i="11"/>
  <c r="M103" i="11"/>
  <c r="M102" i="11"/>
  <c r="M101" i="11"/>
  <c r="M100" i="11"/>
  <c r="M99" i="11"/>
  <c r="M97" i="11"/>
  <c r="M96" i="11"/>
  <c r="M95" i="11"/>
  <c r="M94" i="11"/>
  <c r="M93" i="11"/>
  <c r="M92" i="11"/>
  <c r="M91" i="11"/>
  <c r="M90" i="11"/>
  <c r="M89" i="11"/>
  <c r="M88" i="11"/>
  <c r="M87" i="11"/>
  <c r="M86" i="11"/>
  <c r="M107" i="11" s="1"/>
  <c r="M79" i="11"/>
  <c r="M78" i="11"/>
  <c r="M77" i="11"/>
  <c r="M76" i="11"/>
  <c r="M75" i="11"/>
  <c r="M74" i="11"/>
  <c r="M73" i="11"/>
  <c r="M72" i="11"/>
  <c r="M71" i="11"/>
  <c r="M70" i="11"/>
  <c r="M80" i="11" s="1"/>
  <c r="M81" i="11" s="1"/>
  <c r="K80" i="11" s="1"/>
  <c r="J80" i="11" s="1"/>
  <c r="M64" i="11"/>
  <c r="M63" i="11"/>
  <c r="M62" i="11"/>
  <c r="M61" i="11"/>
  <c r="M60" i="11"/>
  <c r="M59" i="11"/>
  <c r="M58" i="11"/>
  <c r="M57" i="11"/>
  <c r="M56" i="11"/>
  <c r="M55" i="11"/>
  <c r="M49" i="11"/>
  <c r="M48" i="11"/>
  <c r="M47" i="11"/>
  <c r="M46" i="11"/>
  <c r="M45" i="11"/>
  <c r="M44" i="11"/>
  <c r="M43" i="11"/>
  <c r="M42" i="11"/>
  <c r="M41" i="11"/>
  <c r="M40" i="11"/>
  <c r="M34" i="11"/>
  <c r="M33" i="11"/>
  <c r="M32" i="11"/>
  <c r="M31" i="11"/>
  <c r="M30" i="11"/>
  <c r="M29" i="11"/>
  <c r="M28" i="11"/>
  <c r="M27" i="11"/>
  <c r="M26" i="11"/>
  <c r="M25" i="11"/>
  <c r="M19" i="11"/>
  <c r="M18" i="11"/>
  <c r="M17" i="11"/>
  <c r="M16" i="11"/>
  <c r="M15" i="11"/>
  <c r="M14" i="11"/>
  <c r="M13" i="11"/>
  <c r="M12" i="11"/>
  <c r="M11" i="11"/>
  <c r="M10" i="11"/>
  <c r="M112" i="10"/>
  <c r="M106" i="10"/>
  <c r="M105" i="10"/>
  <c r="M104" i="10"/>
  <c r="M103" i="10"/>
  <c r="M102" i="10"/>
  <c r="M101" i="10"/>
  <c r="M100" i="10"/>
  <c r="M99" i="10"/>
  <c r="M97" i="10"/>
  <c r="M96" i="10"/>
  <c r="M95" i="10"/>
  <c r="M94" i="10"/>
  <c r="M93" i="10"/>
  <c r="M92" i="10"/>
  <c r="M91" i="10"/>
  <c r="M90" i="10"/>
  <c r="M89" i="10"/>
  <c r="M88" i="10"/>
  <c r="M87" i="10"/>
  <c r="M86" i="10"/>
  <c r="M79" i="10"/>
  <c r="M78" i="10"/>
  <c r="M77" i="10"/>
  <c r="M76" i="10"/>
  <c r="M75" i="10"/>
  <c r="M74" i="10"/>
  <c r="M73" i="10"/>
  <c r="M72" i="10"/>
  <c r="M71" i="10"/>
  <c r="M70" i="10"/>
  <c r="M64" i="10"/>
  <c r="M63" i="10"/>
  <c r="M62" i="10"/>
  <c r="M61" i="10"/>
  <c r="M60" i="10"/>
  <c r="M59" i="10"/>
  <c r="M58" i="10"/>
  <c r="M57" i="10"/>
  <c r="M56" i="10"/>
  <c r="M55" i="10"/>
  <c r="M49" i="10"/>
  <c r="M48" i="10"/>
  <c r="M47" i="10"/>
  <c r="M46" i="10"/>
  <c r="M45" i="10"/>
  <c r="M44" i="10"/>
  <c r="M43" i="10"/>
  <c r="M42" i="10"/>
  <c r="M41" i="10"/>
  <c r="M40" i="10"/>
  <c r="M34" i="10"/>
  <c r="M33" i="10"/>
  <c r="M32" i="10"/>
  <c r="M31" i="10"/>
  <c r="M30" i="10"/>
  <c r="M29" i="10"/>
  <c r="M28" i="10"/>
  <c r="M27" i="10"/>
  <c r="M26" i="10"/>
  <c r="M25" i="10"/>
  <c r="M19" i="10"/>
  <c r="M18" i="10"/>
  <c r="M17" i="10"/>
  <c r="M16" i="10"/>
  <c r="M15" i="10"/>
  <c r="M14" i="10"/>
  <c r="M13" i="10"/>
  <c r="M11" i="10"/>
  <c r="M10" i="10"/>
  <c r="M94" i="9"/>
  <c r="M93" i="9"/>
  <c r="M92" i="9"/>
  <c r="M91" i="9"/>
  <c r="M90" i="9"/>
  <c r="M89" i="9"/>
  <c r="M88" i="9"/>
  <c r="M87" i="9"/>
  <c r="M86" i="9"/>
  <c r="M85" i="9"/>
  <c r="M79" i="9"/>
  <c r="M78" i="9"/>
  <c r="M77" i="9"/>
  <c r="M76" i="9"/>
  <c r="M75" i="9"/>
  <c r="M74" i="9"/>
  <c r="M73" i="9"/>
  <c r="M72" i="9"/>
  <c r="M71" i="9"/>
  <c r="M70" i="9"/>
  <c r="M49" i="9"/>
  <c r="M48" i="9"/>
  <c r="M47" i="9"/>
  <c r="M46" i="9"/>
  <c r="M45" i="9"/>
  <c r="M44" i="9"/>
  <c r="M43" i="9"/>
  <c r="M42" i="9"/>
  <c r="M41" i="9"/>
  <c r="M40" i="9"/>
  <c r="M34" i="9"/>
  <c r="M33" i="9"/>
  <c r="M32" i="9"/>
  <c r="M31" i="9"/>
  <c r="M30" i="9"/>
  <c r="M29" i="9"/>
  <c r="M28" i="9"/>
  <c r="M27" i="9"/>
  <c r="M26" i="9"/>
  <c r="M25" i="9"/>
  <c r="M12" i="9"/>
  <c r="M13" i="9"/>
  <c r="M14" i="9"/>
  <c r="M15" i="9"/>
  <c r="M16" i="9"/>
  <c r="M17" i="9"/>
  <c r="M18" i="9"/>
  <c r="M19" i="9"/>
  <c r="M11" i="9"/>
  <c r="M10" i="9"/>
  <c r="M50" i="10" l="1"/>
  <c r="M51" i="10" s="1"/>
  <c r="K50" i="10" s="1"/>
  <c r="J50" i="10" s="1"/>
  <c r="M65" i="10"/>
  <c r="M66" i="10" s="1"/>
  <c r="K65" i="10" s="1"/>
  <c r="J65" i="10" s="1"/>
  <c r="M107" i="10"/>
  <c r="M80" i="10"/>
  <c r="M81" i="10" s="1"/>
  <c r="K80" i="10" s="1"/>
  <c r="J80" i="10" s="1"/>
  <c r="M80" i="9"/>
  <c r="M81" i="9" s="1"/>
  <c r="M50" i="9"/>
  <c r="M51" i="9" s="1"/>
  <c r="M35" i="9"/>
  <c r="M36" i="9" s="1"/>
  <c r="J35" i="9" s="1"/>
  <c r="M95" i="9"/>
  <c r="M96" i="9" s="1"/>
  <c r="J95" i="9" s="1"/>
  <c r="M35" i="10"/>
  <c r="M36" i="10" s="1"/>
  <c r="K35" i="10" s="1"/>
  <c r="J35" i="10" s="1"/>
  <c r="M20" i="10"/>
  <c r="M21" i="10" s="1"/>
  <c r="K20" i="10" s="1"/>
  <c r="J20" i="10" s="1"/>
  <c r="M65" i="11"/>
  <c r="M66" i="11" s="1"/>
  <c r="K65" i="11" s="1"/>
  <c r="J65" i="11" s="1"/>
  <c r="M50" i="11"/>
  <c r="M51" i="11" s="1"/>
  <c r="K50" i="11" s="1"/>
  <c r="J50" i="11" s="1"/>
  <c r="M35" i="11"/>
  <c r="M36" i="11" s="1"/>
  <c r="K35" i="11" s="1"/>
  <c r="J35" i="11" s="1"/>
  <c r="M20" i="11"/>
  <c r="M21" i="11" s="1"/>
  <c r="K20" i="11" s="1"/>
  <c r="M20" i="9"/>
  <c r="M21" i="9" s="1"/>
  <c r="J20" i="9" s="1"/>
  <c r="K80" i="9" l="1"/>
  <c r="J80" i="9"/>
  <c r="K50" i="9"/>
  <c r="J50" i="9"/>
  <c r="K35" i="9"/>
  <c r="K95" i="9"/>
  <c r="K20" i="9"/>
  <c r="M115" i="10"/>
  <c r="D115" i="10" s="1"/>
  <c r="D115" i="11"/>
  <c r="J20" i="11"/>
  <c r="M127" i="9"/>
  <c r="M121" i="9"/>
  <c r="M120" i="9"/>
  <c r="M119" i="9"/>
  <c r="M118" i="9"/>
  <c r="M117" i="9"/>
  <c r="M116" i="9"/>
  <c r="M115" i="9"/>
  <c r="M114" i="9"/>
  <c r="M112" i="9"/>
  <c r="M111" i="9"/>
  <c r="M110" i="9"/>
  <c r="M109" i="9"/>
  <c r="M108" i="9"/>
  <c r="M107" i="9"/>
  <c r="M106" i="9"/>
  <c r="M105" i="9"/>
  <c r="M104" i="9"/>
  <c r="M103" i="9"/>
  <c r="M102" i="9"/>
  <c r="M101" i="9"/>
  <c r="M122" i="9" l="1"/>
  <c r="M130" i="9" s="1"/>
  <c r="D130" i="9" l="1"/>
</calcChain>
</file>

<file path=xl/sharedStrings.xml><?xml version="1.0" encoding="utf-8"?>
<sst xmlns="http://schemas.openxmlformats.org/spreadsheetml/2006/main" count="1064" uniqueCount="162">
  <si>
    <t xml:space="preserve">OČEKIVANI KRITERIJI ZA KAPITALNI RABAT </t>
  </si>
  <si>
    <t>A</t>
  </si>
  <si>
    <t>Iznos kredita:</t>
  </si>
  <si>
    <t>a)</t>
  </si>
  <si>
    <t>(odaberite iz popisa)</t>
  </si>
  <si>
    <t>I4.0 rješenje:</t>
  </si>
  <si>
    <t>(unesite kratki opis I4.0 rješenja)</t>
  </si>
  <si>
    <t>Unesite kratki opis produkta</t>
  </si>
  <si>
    <t>Količina</t>
  </si>
  <si>
    <t>Jedinična cijena bez PDV-a</t>
  </si>
  <si>
    <t>Ukupno bez PDV-a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</si>
  <si>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</si>
  <si>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</si>
  <si>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</si>
  <si>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</si>
  <si>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</si>
  <si>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</si>
  <si>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</si>
  <si>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</si>
  <si>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</si>
  <si>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</si>
  <si>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Trošak I4.0 rješenja je min. 10% iznosa glavnice kredita</t>
  </si>
  <si>
    <t>Ukupno</t>
  </si>
  <si>
    <t>*za dodatni unos, kliknite na + s lijeve strane</t>
  </si>
  <si>
    <t>b)</t>
  </si>
  <si>
    <t>c)</t>
  </si>
  <si>
    <t>d)</t>
  </si>
  <si>
    <t>e)</t>
  </si>
  <si>
    <t>f)</t>
  </si>
  <si>
    <t>Indikativan i neisključiv popis I4.0 rješenja: AI, IoT, privatna 5G mreža, senzori, roboti i robotizacija, IT sustavi za autonomno komuniciranje, ostali sustavi za upravljanje pametnim tvornicama.</t>
  </si>
  <si>
    <t>B</t>
  </si>
  <si>
    <t>Digitalizacija i digitalna transformacija poslovnih procesa</t>
  </si>
  <si>
    <t>Molimo odaberite (da) za IT rješenje koje planirate implementirati/instalirati</t>
  </si>
  <si>
    <t xml:space="preserve">Molimo navedite poslovne procese koji će se unaprijediti uvođenjem IT rješenja </t>
  </si>
  <si>
    <t>Kapitalni rabat</t>
  </si>
  <si>
    <t>1.</t>
  </si>
  <si>
    <t>(odaberite)</t>
  </si>
  <si>
    <r>
      <rPr>
        <b/>
        <sz val="10"/>
        <color theme="1"/>
        <rFont val="Arial"/>
        <family val="2"/>
        <charset val="238"/>
      </rPr>
      <t>Sustav za upravljanje resursima poduzeća 
ERP</t>
    </r>
    <r>
      <rPr>
        <sz val="10"/>
        <color theme="1"/>
        <rFont val="Arial"/>
        <family val="2"/>
        <charset val="238"/>
      </rPr>
      <t xml:space="preserve"> (Enterprise Resource Planning) </t>
    </r>
  </si>
  <si>
    <t>2.</t>
  </si>
  <si>
    <r>
      <rPr>
        <b/>
        <sz val="10"/>
        <color theme="1"/>
        <rFont val="Arial"/>
        <family val="2"/>
        <charset val="238"/>
      </rPr>
      <t>Sustav za upravljanje dokumentima
DMS </t>
    </r>
    <r>
      <rPr>
        <sz val="10"/>
        <color theme="1"/>
        <rFont val="Arial"/>
        <family val="2"/>
        <charset val="238"/>
      </rPr>
      <t xml:space="preserve">(Document Management System) </t>
    </r>
  </si>
  <si>
    <t>3.</t>
  </si>
  <si>
    <r>
      <rPr>
        <b/>
        <sz val="10"/>
        <color theme="1"/>
        <rFont val="Arial"/>
        <family val="2"/>
        <charset val="238"/>
      </rPr>
      <t>Sustav za upravljanje odnosima s klijentima
CRM</t>
    </r>
    <r>
      <rPr>
        <sz val="10"/>
        <color theme="1"/>
        <rFont val="Arial"/>
        <family val="2"/>
        <charset val="238"/>
      </rPr>
      <t> (Customer Relationship Management)</t>
    </r>
  </si>
  <si>
    <t>4.</t>
  </si>
  <si>
    <r>
      <rPr>
        <b/>
        <sz val="10"/>
        <color theme="1"/>
        <rFont val="Arial"/>
        <family val="2"/>
        <charset val="238"/>
      </rPr>
      <t>Sustav za upravljanje ljudskim resursima
HRM</t>
    </r>
    <r>
      <rPr>
        <sz val="10"/>
        <color theme="1"/>
        <rFont val="Arial"/>
        <family val="2"/>
        <charset val="238"/>
      </rPr>
      <t xml:space="preserve"> (Human Resource Management) </t>
    </r>
  </si>
  <si>
    <t>5.</t>
  </si>
  <si>
    <r>
      <rPr>
        <b/>
        <sz val="10"/>
        <color theme="1"/>
        <rFont val="Arial"/>
        <family val="2"/>
        <charset val="238"/>
      </rPr>
      <t>Sustav za upravljanje poslovnim procesima
BPM </t>
    </r>
    <r>
      <rPr>
        <sz val="10"/>
        <color theme="1"/>
        <rFont val="Arial"/>
        <family val="2"/>
        <charset val="238"/>
      </rPr>
      <t>(Business Process Management)</t>
    </r>
  </si>
  <si>
    <t>6.</t>
  </si>
  <si>
    <t>Sustav za upravljanje imovinom
Asset Management</t>
  </si>
  <si>
    <t>7.</t>
  </si>
  <si>
    <t>Sustav za upravljanje voznim parkom
Fleet Management</t>
  </si>
  <si>
    <t>8.</t>
  </si>
  <si>
    <t>Digitalna arhiva i registri</t>
  </si>
  <si>
    <t>9.</t>
  </si>
  <si>
    <t>Digitalni potpis</t>
  </si>
  <si>
    <t>10.</t>
  </si>
  <si>
    <t>Sustavi naplate</t>
  </si>
  <si>
    <t>11.</t>
  </si>
  <si>
    <t>Sustavi za automatizaciju</t>
  </si>
  <si>
    <t>12.</t>
  </si>
  <si>
    <t>Integracije sustava</t>
  </si>
  <si>
    <t>Prema potrebi navedite ostale sustave za digitalizaciju i digitalnu transformaciju procesa koje planirate implementirati/instalirati i odaberite (da)</t>
  </si>
  <si>
    <t>13.</t>
  </si>
  <si>
    <t>14.</t>
  </si>
  <si>
    <t>15.</t>
  </si>
  <si>
    <t>16.</t>
  </si>
  <si>
    <t>17.</t>
  </si>
  <si>
    <t>18.</t>
  </si>
  <si>
    <t>19.</t>
  </si>
  <si>
    <t>20.</t>
  </si>
  <si>
    <t xml:space="preserve">Popis poslovnih procesa (indikativan i neisključiv popis): </t>
  </si>
  <si>
    <t xml:space="preserve">a. Upravljanje ljudskim potencijalima
b. Financije i računovodstvo
c. Upravljanje imovinom
d. Logistika
e. Marketing
f.  Nabava
</t>
  </si>
  <si>
    <t>g. Prodaja
h. Strateško planiranje
i.  Ozelenjivanje industrijskih procesa
j.  Upravljanje rizicima
k. Upravljanje projektima
l. Ostalo (unesite poslovni proces koji ćete unaprijediti ako nije na popisu)</t>
  </si>
  <si>
    <t>mislim da ovo možemo brisati</t>
  </si>
  <si>
    <t>C</t>
  </si>
  <si>
    <r>
      <t>Rezultat investicije je u tematskom području Strategije pametne specijalizacije 2029.(S3)</t>
    </r>
    <r>
      <rPr>
        <b/>
        <vertAlign val="superscript"/>
        <sz val="10"/>
        <color theme="1"/>
        <rFont val="Arial"/>
        <family val="2"/>
        <charset val="238"/>
      </rPr>
      <t>2</t>
    </r>
  </si>
  <si>
    <t>https://mingor.gov.hr/UserDocsImages/slike/Vijesti/2022/S3%20do%202029%20Tekst%20VRH%202023%2012%2013.pdf</t>
  </si>
  <si>
    <t>Automatizacija i robotizacija procesa, upravljanja i nadzora</t>
  </si>
  <si>
    <t>Robotizacija proizvodne linije X</t>
  </si>
  <si>
    <t>robotska ruka</t>
  </si>
  <si>
    <t>Robotizacija proizvodne linije Y</t>
  </si>
  <si>
    <t>Robotizacija proizvodne linije Z</t>
  </si>
  <si>
    <t>Robotizacija proizvodne linije W</t>
  </si>
  <si>
    <t>Robotska ruka</t>
  </si>
  <si>
    <t>Optički senzor</t>
  </si>
  <si>
    <t>Sustav za autonomno komuniciranje</t>
  </si>
  <si>
    <t>Automatizacija skladišta</t>
  </si>
  <si>
    <t>Samohodni viličari</t>
  </si>
  <si>
    <t>Privatna 5G mreža</t>
  </si>
  <si>
    <t>Internet stvari (Internet of Things ili IoT) i senzori</t>
  </si>
  <si>
    <t>Digitalizacija pogona Z</t>
  </si>
  <si>
    <t>Internet stvari (IoT)</t>
  </si>
  <si>
    <t>Umjetna inteligencija (AI)</t>
  </si>
  <si>
    <t>Digitalizacija pogona X</t>
  </si>
  <si>
    <t>Robotizacija proizvodne linije Y u pogonu X</t>
  </si>
  <si>
    <t xml:space="preserve"> </t>
  </si>
  <si>
    <t>Robotizacija proizvodne linije Z u pogonu X</t>
  </si>
  <si>
    <t>senzori</t>
  </si>
  <si>
    <t xml:space="preserve">Rječnik kratica za procese: </t>
  </si>
  <si>
    <t>Indikativan i neisključiv popis I4.0 rješenja:</t>
  </si>
  <si>
    <t>Indikativan i neisključiv popis digitalnih rješenja</t>
  </si>
  <si>
    <t>Indikativan i neisključiv popis poslovnih procesa:</t>
  </si>
  <si>
    <t>a.</t>
  </si>
  <si>
    <t>Upravljanje ljudskim potencijalima</t>
  </si>
  <si>
    <t>b.</t>
  </si>
  <si>
    <t>Financije i računovodstvo</t>
  </si>
  <si>
    <t>c.</t>
  </si>
  <si>
    <t>Upravljanje imovinom</t>
  </si>
  <si>
    <t>d.</t>
  </si>
  <si>
    <t>Logistika</t>
  </si>
  <si>
    <t>e.</t>
  </si>
  <si>
    <t>Marketing</t>
  </si>
  <si>
    <t>f.</t>
  </si>
  <si>
    <t>Nabava</t>
  </si>
  <si>
    <t>g.</t>
  </si>
  <si>
    <t>Prodaja</t>
  </si>
  <si>
    <t>h.</t>
  </si>
  <si>
    <t>Strateško planiranje</t>
  </si>
  <si>
    <t>Ozelenjivanje industrijskih procesa</t>
  </si>
  <si>
    <t>j.</t>
  </si>
  <si>
    <t>Upravljanje rizicima</t>
  </si>
  <si>
    <t>k.</t>
  </si>
  <si>
    <t>Upravljanje projektima</t>
  </si>
  <si>
    <t>da</t>
  </si>
  <si>
    <t>I4.0 rješenje</t>
  </si>
  <si>
    <t>ne</t>
  </si>
  <si>
    <t>komponenta I4.0 rješenja</t>
  </si>
  <si>
    <t xml:space="preserve">Strojevi upravljani umjetnom inteligencijom </t>
  </si>
  <si>
    <t xml:space="preserve">Proizvodni sustavi za IT razmjenjivanje informacija tijekom i nakon proizvodnog procesa </t>
  </si>
  <si>
    <t>Robotizacija radne stanice X</t>
  </si>
  <si>
    <t>Robotizacija radne stanice Y</t>
  </si>
  <si>
    <t>Robotizacija radne stanice Z</t>
  </si>
  <si>
    <t>Robotizacija radne stanice W</t>
  </si>
  <si>
    <r>
      <rPr>
        <b/>
        <sz val="11"/>
        <color theme="1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U Tablicu </t>
    </r>
    <r>
      <rPr>
        <b/>
        <i/>
        <sz val="11"/>
        <color theme="1"/>
        <rFont val="Arial"/>
        <family val="2"/>
        <charset val="238"/>
      </rPr>
      <t>Očekivani kriteriji za kapitalni rabat</t>
    </r>
    <r>
      <rPr>
        <sz val="11"/>
        <color theme="1"/>
        <rFont val="Arial"/>
        <family val="2"/>
        <charset val="238"/>
      </rPr>
      <t xml:space="preserve"> unose se podaci (IT rješenja i I4.0 rješenja) iz Popisa planiranih produkata i rješenja. </t>
    </r>
    <r>
      <rPr>
        <b/>
        <sz val="11"/>
        <color theme="1"/>
        <rFont val="Arial"/>
        <family val="2"/>
        <charset val="238"/>
      </rPr>
      <t xml:space="preserve">
</t>
    </r>
    <r>
      <rPr>
        <b/>
        <i/>
        <sz val="11"/>
        <color theme="1"/>
        <rFont val="Arial"/>
        <family val="2"/>
        <charset val="238"/>
      </rPr>
      <t xml:space="preserve">
    Kapitalni rabat može iznositi najviše do 50% ukupno isplaćenog iznosa glavnice kredita.</t>
    </r>
  </si>
  <si>
    <r>
      <rPr>
        <sz val="11"/>
        <color rgb="FFC00000"/>
        <rFont val="Arial"/>
        <family val="2"/>
        <charset val="238"/>
      </rPr>
      <t xml:space="preserve">Napomena: 
</t>
    </r>
    <r>
      <rPr>
        <sz val="11"/>
        <color rgb="FF000000"/>
        <rFont val="Arial"/>
        <family val="2"/>
        <charset val="238"/>
      </rPr>
      <t>Niže opisana rješenja za:
A) pametno upravljanje tvornicama (industrija 4.0), 
B) digitalizaciju i digitalnu transformaciju poslovnih procesa i 
C) usklađenost sa S3 
koriste se na način da se intenzitet otpisa glavnice gradira s kompleksnošću i brojem rješenja koji se sufinanciraju kreditom do maksimalnih 50%, odnosno do maksimalnog intenziteta potpore za pojedinačnog Krajnjeg primatelja u skladu s primjenjivim pravilima za državne potpore i potpore male vrijednosti.</t>
    </r>
  </si>
  <si>
    <r>
      <rPr>
        <b/>
        <sz val="11"/>
        <color rgb="FF000000"/>
        <rFont val="Arial"/>
        <family val="2"/>
        <charset val="238"/>
      </rPr>
      <t xml:space="preserve">Pametno upravljanje tvornicama (industrija 4.0 - I4.0) 
</t>
    </r>
    <r>
      <rPr>
        <i/>
        <sz val="11"/>
        <color rgb="FFC00000"/>
        <rFont val="Arial"/>
        <family val="2"/>
        <charset val="238"/>
      </rPr>
      <t>Za ostvarenje kapitalnog rabata, trošak pojedinog I4.0 rješenja mora iznositi minimalno 10% ukupnog iznosa glavnice kredita</t>
    </r>
  </si>
  <si>
    <r>
      <rPr>
        <b/>
        <sz val="11"/>
        <color theme="1"/>
        <rFont val="Arial"/>
        <family val="2"/>
        <charset val="238"/>
      </rPr>
      <t>Sustav za upravljanje resursima poduzeća 
ERP</t>
    </r>
    <r>
      <rPr>
        <sz val="11"/>
        <color theme="1"/>
        <rFont val="Arial"/>
        <family val="2"/>
        <charset val="238"/>
      </rPr>
      <t xml:space="preserve"> (Enterprise Resource Planning) </t>
    </r>
  </si>
  <si>
    <r>
      <rPr>
        <b/>
        <sz val="11"/>
        <color theme="1"/>
        <rFont val="Arial"/>
        <family val="2"/>
        <charset val="238"/>
      </rPr>
      <t>Sustav za upravljanje dokumentima
DMS </t>
    </r>
    <r>
      <rPr>
        <sz val="11"/>
        <color theme="1"/>
        <rFont val="Arial"/>
        <family val="2"/>
        <charset val="238"/>
      </rPr>
      <t xml:space="preserve">(Document Management System) </t>
    </r>
  </si>
  <si>
    <r>
      <rPr>
        <b/>
        <sz val="11"/>
        <color theme="1"/>
        <rFont val="Arial"/>
        <family val="2"/>
        <charset val="238"/>
      </rPr>
      <t>Sustav za upravljanje odnosima s klijentima
CRM</t>
    </r>
    <r>
      <rPr>
        <sz val="11"/>
        <color theme="1"/>
        <rFont val="Arial"/>
        <family val="2"/>
        <charset val="238"/>
      </rPr>
      <t> (Customer Relationship Management)</t>
    </r>
  </si>
  <si>
    <r>
      <rPr>
        <b/>
        <sz val="11"/>
        <color theme="1"/>
        <rFont val="Arial"/>
        <family val="2"/>
        <charset val="238"/>
      </rPr>
      <t>Sustav za upravljanje ljudskim resursima
HRM</t>
    </r>
    <r>
      <rPr>
        <sz val="11"/>
        <color theme="1"/>
        <rFont val="Arial"/>
        <family val="2"/>
        <charset val="238"/>
      </rPr>
      <t xml:space="preserve"> (Human Resource Management) </t>
    </r>
  </si>
  <si>
    <r>
      <rPr>
        <b/>
        <sz val="11"/>
        <color theme="1"/>
        <rFont val="Arial"/>
        <family val="2"/>
        <charset val="238"/>
      </rPr>
      <t>Sustav za upravljanje poslovnim procesima
BPM </t>
    </r>
    <r>
      <rPr>
        <sz val="11"/>
        <color theme="1"/>
        <rFont val="Arial"/>
        <family val="2"/>
        <charset val="238"/>
      </rPr>
      <t>(Business Process Management)</t>
    </r>
  </si>
  <si>
    <r>
      <t>Rezultat investicije je u tematskom području Strategije pametne specijalizacije 2029.(S3)</t>
    </r>
    <r>
      <rPr>
        <b/>
        <vertAlign val="superscript"/>
        <sz val="11"/>
        <color theme="1"/>
        <rFont val="Arial"/>
        <family val="2"/>
        <charset val="238"/>
      </rPr>
      <t>2</t>
    </r>
  </si>
  <si>
    <r>
      <t>AI: Umjetna inteligencija (engl. Artificial Intelligence).</t>
    </r>
    <r>
      <rPr>
        <sz val="11"/>
        <color theme="1"/>
        <rFont val="Arial"/>
        <family val="2"/>
        <charset val="238"/>
      </rPr>
      <t xml:space="preserve"> Ova tehnologija omogućuje računalima da obavljaju zadatke koji inače zahtijevaju ljudsku inteligenciju, kao što su prepoznavanje slika kod proizvoda i ambalaža, obradu jezika i donošenje odluka.</t>
    </r>
  </si>
  <si>
    <r>
      <t>IoT: Internet stvari (engl. Internet of Things).</t>
    </r>
    <r>
      <rPr>
        <sz val="11"/>
        <color theme="1"/>
        <rFont val="Arial"/>
        <family val="2"/>
        <charset val="238"/>
      </rPr>
      <t xml:space="preserve"> Ovo se odnosi na mrežu povezanih uređaja i senzora koji komuniciraju putem interneta. Primjer su industrijski senzori.</t>
    </r>
  </si>
  <si>
    <r>
      <t>Privatna 5G mreža:</t>
    </r>
    <r>
      <rPr>
        <sz val="11"/>
        <color theme="1"/>
        <rFont val="Arial"/>
        <family val="2"/>
        <charset val="238"/>
      </rPr>
      <t xml:space="preserve"> Lokalna 5G mreža koja se koristi unutar tvornice ili poduzeća. Pruža brzu i pouzdanu bežičnu komunikaciju za različite aplikacije.</t>
    </r>
  </si>
  <si>
    <r>
      <t>Senzori:</t>
    </r>
    <r>
      <rPr>
        <sz val="11"/>
        <color theme="1"/>
        <rFont val="Arial"/>
        <family val="2"/>
        <charset val="238"/>
      </rPr>
      <t xml:space="preserve"> Uređaji koji mjere fizičke veličine (poput temperature, vlage, svjetla) i pretvaraju ih u električne signale. Senzori su ključni za IoT i pametne sustave.</t>
    </r>
  </si>
  <si>
    <r>
      <t>Roboti i robotizacija:</t>
    </r>
    <r>
      <rPr>
        <sz val="11"/>
        <color theme="1"/>
        <rFont val="Arial"/>
        <family val="2"/>
        <charset val="238"/>
      </rPr>
      <t xml:space="preserve"> Roboti su autonomni uređaji koji mogu izvršavati zadatke. Robotizacija se odnosi na primjenu robota u industriji, medicini, logistici i drugim sektorima.</t>
    </r>
  </si>
  <si>
    <r>
      <t>Sustavi za autonomno komuniciranje:</t>
    </r>
    <r>
      <rPr>
        <sz val="11"/>
        <color theme="1"/>
        <rFont val="Arial"/>
        <family val="2"/>
        <charset val="238"/>
      </rPr>
      <t xml:space="preserve"> Tehnologije koje omogućuju uređajima da komuniciraju međusobno bez ljudske intervencije. To može uključivati ​​mreže vozila, strojeva i druge aplikacije.</t>
    </r>
  </si>
  <si>
    <r>
      <t>Ostali sustavi za upravljanje pametnim tvornicama:</t>
    </r>
    <r>
      <rPr>
        <sz val="11"/>
        <color theme="1"/>
        <rFont val="Arial"/>
        <family val="2"/>
        <charset val="238"/>
      </rPr>
      <t xml:space="preserve"> Ovo uključuje različite tehnologije i softverske sustave koji optimiziraju proizvodnju u pametnim tvornicama. To može obuhvaćati automatizaciju, praćenje, analizu podataka i slično.</t>
    </r>
  </si>
  <si>
    <r>
      <rPr>
        <b/>
        <sz val="11"/>
        <rFont val="Arial"/>
        <family val="2"/>
        <charset val="238"/>
      </rPr>
      <t>ERP</t>
    </r>
    <r>
      <rPr>
        <sz val="11"/>
        <rFont val="Arial"/>
        <family val="2"/>
        <charset val="238"/>
      </rPr>
      <t> (Enterprise Resource Planning): Sustav za upravljanje i integraciju ključnih dijelova poslovanja organizacije. ERP obuhvaća planiranje resursa, nabavu, prodaju, financije, ljudske resurse i druge aspekte poslovanja.</t>
    </r>
  </si>
  <si>
    <r>
      <rPr>
        <b/>
        <sz val="11"/>
        <color theme="1"/>
        <rFont val="Arial"/>
        <family val="2"/>
        <charset val="238"/>
      </rPr>
      <t>DMS</t>
    </r>
    <r>
      <rPr>
        <sz val="11"/>
        <color theme="1"/>
        <rFont val="Arial"/>
        <family val="2"/>
        <charset val="238"/>
      </rPr>
      <t> (Document Management System): Softversko rješenje koje omogućuje organizacijama pohranu, upravljanje, praćenje i osiguranje digitalnih dokumenata i datoteka. DMS olakšava pristup informacijama i poboljšava učinkovitost unutar poduzeća.</t>
    </r>
  </si>
  <si>
    <r>
      <rPr>
        <b/>
        <sz val="11"/>
        <color theme="1"/>
        <rFont val="Arial"/>
        <family val="2"/>
        <charset val="238"/>
      </rPr>
      <t>CRM</t>
    </r>
    <r>
      <rPr>
        <sz val="11"/>
        <color theme="1"/>
        <rFont val="Arial"/>
        <family val="2"/>
        <charset val="238"/>
      </rPr>
      <t> (Customer Relationship Management): Sustav za upravljanje odnosima s klijentima. CRM prati interakcije s postojećim i potencijalnim klijentima te pomaže u poboljšanju odnosa i rasta poslovanja.</t>
    </r>
  </si>
  <si>
    <r>
      <rPr>
        <b/>
        <sz val="11"/>
        <color theme="1"/>
        <rFont val="Arial"/>
        <family val="2"/>
        <charset val="238"/>
      </rPr>
      <t>HRM</t>
    </r>
    <r>
      <rPr>
        <sz val="11"/>
        <color theme="1"/>
        <rFont val="Arial"/>
        <family val="2"/>
        <charset val="238"/>
      </rPr>
      <t> (</t>
    </r>
    <r>
      <rPr>
        <i/>
        <sz val="11"/>
        <color theme="1"/>
        <rFont val="Arial"/>
        <family val="2"/>
        <charset val="238"/>
      </rPr>
      <t>Human Resource Management</t>
    </r>
    <r>
      <rPr>
        <sz val="11"/>
        <color theme="1"/>
        <rFont val="Arial"/>
        <family val="2"/>
        <charset val="238"/>
      </rPr>
      <t>): Koordinacija, upravljanje i raspodjela ljudskih resursa unutar organizacije. </t>
    </r>
    <r>
      <rPr>
        <sz val="11"/>
        <rFont val="Arial"/>
        <family val="2"/>
        <charset val="238"/>
      </rPr>
      <t>HRM obuhvaća zapošljavanje, obuku, kompenzaciju i razvoj zaposlenika</t>
    </r>
    <r>
      <rPr>
        <sz val="11"/>
        <color theme="1"/>
        <rFont val="Arial"/>
        <family val="2"/>
        <charset val="238"/>
      </rPr>
      <t>.</t>
    </r>
  </si>
  <si>
    <r>
      <rPr>
        <b/>
        <sz val="11"/>
        <color theme="1"/>
        <rFont val="Arial"/>
        <family val="2"/>
        <charset val="238"/>
      </rPr>
      <t>BPM</t>
    </r>
    <r>
      <rPr>
        <sz val="11"/>
        <color theme="1"/>
        <rFont val="Arial"/>
        <family val="2"/>
        <charset val="238"/>
      </rPr>
      <t> (</t>
    </r>
    <r>
      <rPr>
        <i/>
        <sz val="11"/>
        <color theme="1"/>
        <rFont val="Arial"/>
        <family val="2"/>
        <charset val="238"/>
      </rPr>
      <t>Business Process Management</t>
    </r>
    <r>
      <rPr>
        <sz val="11"/>
        <color theme="1"/>
        <rFont val="Arial"/>
        <family val="2"/>
        <charset val="238"/>
      </rPr>
      <t>): Pristup koji optimizira poslovne procese kako bi se poboljšala učinkovitost i agilnost organizacije.</t>
    </r>
  </si>
  <si>
    <r>
      <rPr>
        <b/>
        <sz val="11"/>
        <color theme="1"/>
        <rFont val="Arial"/>
        <family val="2"/>
        <charset val="238"/>
      </rPr>
      <t>Asset Management</t>
    </r>
    <r>
      <rPr>
        <sz val="11"/>
        <color theme="1"/>
        <rFont val="Arial"/>
        <family val="2"/>
        <charset val="238"/>
      </rPr>
      <t>: Upravljanje imovinom organizacije, uključujući fizičku imovinu, financijske resurse i intelektualno vlasništvo.</t>
    </r>
  </si>
  <si>
    <r>
      <rPr>
        <b/>
        <sz val="11"/>
        <color theme="1"/>
        <rFont val="Arial"/>
        <family val="2"/>
        <charset val="238"/>
      </rPr>
      <t>Fleet Management</t>
    </r>
    <r>
      <rPr>
        <sz val="11"/>
        <color theme="1"/>
        <rFont val="Arial"/>
        <family val="2"/>
        <charset val="238"/>
      </rPr>
      <t>: Upravljanje voznim parkom, uključujući vozila, opremu i logistiku.</t>
    </r>
  </si>
  <si>
    <r>
      <rPr>
        <b/>
        <sz val="11"/>
        <color theme="1"/>
        <rFont val="Arial"/>
        <family val="2"/>
        <charset val="238"/>
      </rPr>
      <t>Digitalna arhiva i registri</t>
    </r>
    <r>
      <rPr>
        <sz val="11"/>
        <color theme="1"/>
        <rFont val="Arial"/>
        <family val="2"/>
        <charset val="238"/>
      </rPr>
      <t>: Elektroničko pohranjivanje i upravljanje dokumentima i evidencijama.</t>
    </r>
  </si>
  <si>
    <r>
      <rPr>
        <b/>
        <sz val="11"/>
        <color theme="1"/>
        <rFont val="Arial"/>
        <family val="2"/>
        <charset val="238"/>
      </rPr>
      <t>Digitalni potpis</t>
    </r>
    <r>
      <rPr>
        <sz val="11"/>
        <color theme="1"/>
        <rFont val="Arial"/>
        <family val="2"/>
        <charset val="238"/>
      </rPr>
      <t>: Elektronički način potvrde autentičnosti i integriteta dokumenata.</t>
    </r>
  </si>
  <si>
    <r>
      <rPr>
        <b/>
        <sz val="11"/>
        <color theme="1"/>
        <rFont val="Arial"/>
        <family val="2"/>
        <charset val="238"/>
      </rPr>
      <t>Sustavi naplate</t>
    </r>
    <r>
      <rPr>
        <sz val="11"/>
        <color theme="1"/>
        <rFont val="Arial"/>
        <family val="2"/>
        <charset val="238"/>
      </rPr>
      <t>: Softveri za obradu financijskih transakcija.</t>
    </r>
  </si>
  <si>
    <r>
      <rPr>
        <b/>
        <sz val="11"/>
        <color theme="1"/>
        <rFont val="Arial"/>
        <family val="2"/>
        <charset val="238"/>
      </rPr>
      <t>Automatizacija</t>
    </r>
    <r>
      <rPr>
        <sz val="11"/>
        <color theme="1"/>
        <rFont val="Arial"/>
        <family val="2"/>
        <charset val="238"/>
      </rPr>
      <t>: Korištenje tehnologije za automatizaciju poslovnih procesa.</t>
    </r>
  </si>
  <si>
    <r>
      <rPr>
        <b/>
        <sz val="11"/>
        <color theme="1"/>
        <rFont val="Arial"/>
        <family val="2"/>
        <charset val="238"/>
      </rPr>
      <t>Integracije sustava</t>
    </r>
    <r>
      <rPr>
        <sz val="11"/>
        <color theme="1"/>
        <rFont val="Arial"/>
        <family val="2"/>
        <charset val="238"/>
      </rPr>
      <t>: Povezivanje različitih softverskih aplikacija kako bi se omogućila bolja razmjena podataka.</t>
    </r>
  </si>
  <si>
    <r>
      <rPr>
        <b/>
        <sz val="11"/>
        <color theme="1"/>
        <rFont val="Arial"/>
        <family val="2"/>
        <charset val="238"/>
      </rPr>
      <t>Ostali sustavi za digitalizaciju i DT procesa</t>
    </r>
    <r>
      <rPr>
        <sz val="11"/>
        <color theme="1"/>
        <rFont val="Arial"/>
        <family val="2"/>
        <charset val="238"/>
      </rPr>
      <t>: Različiti alati i tehnologije za digitalnu transformaciju poslovnih procesa.</t>
    </r>
  </si>
  <si>
    <t>Niže unesite kratki opis produkta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</si>
</sst>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43" x14ac:knownFonts="1">
    <font>
      <sz val="11"/>
      <color theme="1"/>
      <name val="Aptos Narrow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Wingdings"/>
      <charset val="2"/>
    </font>
    <font>
      <sz val="8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1"/>
      <color theme="1"/>
      <name val="Aptos"/>
      <family val="2"/>
    </font>
    <font>
      <u/>
      <sz val="11"/>
      <color theme="10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vertAlign val="superscript"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Webdings"/>
      <family val="1"/>
      <charset val="2"/>
    </font>
    <font>
      <sz val="10"/>
      <color theme="7" tint="-0.499984740745262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4"/>
      <name val="Arial"/>
      <family val="2"/>
      <charset val="238"/>
    </font>
    <font>
      <i/>
      <sz val="8"/>
      <color theme="1" tint="0.34998626667073579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0"/>
      <name val="Arial"/>
      <family val="2"/>
      <charset val="238"/>
    </font>
    <font>
      <sz val="9"/>
      <color theme="4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2" tint="-0.74999237037263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C00000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11"/>
      <color rgb="FFC00000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1"/>
      <color theme="1" tint="0.34998626667073579"/>
      <name val="Arial"/>
      <family val="2"/>
      <charset val="238"/>
    </font>
    <font>
      <sz val="11"/>
      <color theme="0"/>
      <name val="Arial"/>
      <family val="2"/>
      <charset val="238"/>
    </font>
    <font>
      <sz val="11"/>
      <color theme="7" tint="-0.499984740745262"/>
      <name val="Arial"/>
      <family val="2"/>
      <charset val="238"/>
    </font>
    <font>
      <sz val="11"/>
      <color theme="4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sz val="11"/>
      <color theme="2" tint="-0.74999237037263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17">
    <xf numFmtId="0" fontId="0" fillId="0" borderId="0" xfId="0"/>
    <xf numFmtId="0" fontId="1" fillId="0" borderId="0" xfId="0" applyFont="1" applyAlignment="1">
      <alignment horizontal="left" vertical="center" indent="5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indent="13"/>
    </xf>
    <xf numFmtId="0" fontId="4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vertical="center"/>
      <protection hidden="1"/>
    </xf>
    <xf numFmtId="0" fontId="1" fillId="0" borderId="7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10" fontId="6" fillId="0" borderId="0" xfId="0" applyNumberFormat="1" applyFont="1" applyAlignment="1" applyProtection="1">
      <alignment horizontal="center" vertical="center"/>
      <protection hidden="1"/>
    </xf>
    <xf numFmtId="10" fontId="6" fillId="0" borderId="0" xfId="0" applyNumberFormat="1" applyFont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vertical="center"/>
      <protection hidden="1"/>
    </xf>
    <xf numFmtId="0" fontId="1" fillId="0" borderId="14" xfId="0" applyFont="1" applyBorder="1" applyAlignment="1" applyProtection="1">
      <alignment vertical="center"/>
      <protection hidden="1"/>
    </xf>
    <xf numFmtId="9" fontId="2" fillId="0" borderId="15" xfId="0" applyNumberFormat="1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left" vertical="center"/>
      <protection hidden="1"/>
    </xf>
    <xf numFmtId="0" fontId="1" fillId="0" borderId="12" xfId="0" applyFont="1" applyBorder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0" fillId="0" borderId="0" xfId="0" applyFont="1"/>
    <xf numFmtId="4" fontId="1" fillId="0" borderId="0" xfId="0" applyNumberFormat="1" applyFont="1" applyAlignment="1" applyProtection="1">
      <alignment horizontal="right" vertical="center"/>
      <protection hidden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10" fontId="6" fillId="0" borderId="0" xfId="0" applyNumberFormat="1" applyFont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1" fillId="0" borderId="18" xfId="0" applyFont="1" applyBorder="1" applyAlignment="1" applyProtection="1">
      <alignment horizontal="left" vertical="center" wrapText="1"/>
      <protection locked="0" hidden="1"/>
    </xf>
    <xf numFmtId="0" fontId="13" fillId="0" borderId="14" xfId="0" applyFont="1" applyBorder="1" applyAlignment="1" applyProtection="1">
      <alignment vertical="center"/>
      <protection hidden="1"/>
    </xf>
    <xf numFmtId="0" fontId="1" fillId="0" borderId="16" xfId="0" applyFont="1" applyBorder="1" applyAlignment="1" applyProtection="1">
      <alignment horizontal="center" vertical="center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0" fontId="14" fillId="0" borderId="0" xfId="0" applyFont="1"/>
    <xf numFmtId="0" fontId="2" fillId="0" borderId="6" xfId="0" applyFont="1" applyBorder="1" applyAlignment="1" applyProtection="1">
      <alignment horizontal="left" vertical="center"/>
      <protection hidden="1"/>
    </xf>
    <xf numFmtId="10" fontId="1" fillId="0" borderId="19" xfId="0" applyNumberFormat="1" applyFont="1" applyBorder="1" applyAlignment="1" applyProtection="1">
      <alignment horizontal="center" vertical="center" wrapText="1"/>
      <protection hidden="1"/>
    </xf>
    <xf numFmtId="10" fontId="1" fillId="0" borderId="0" xfId="0" applyNumberFormat="1" applyFont="1" applyAlignment="1" applyProtection="1">
      <alignment horizontal="center" vertical="center" wrapText="1"/>
      <protection hidden="1"/>
    </xf>
    <xf numFmtId="10" fontId="5" fillId="0" borderId="7" xfId="0" applyNumberFormat="1" applyFont="1" applyBorder="1" applyAlignment="1" applyProtection="1">
      <alignment horizontal="center" vertical="center" wrapText="1"/>
      <protection hidden="1"/>
    </xf>
    <xf numFmtId="0" fontId="15" fillId="0" borderId="21" xfId="0" applyFont="1" applyBorder="1" applyAlignment="1" applyProtection="1">
      <alignment horizontal="center" vertical="center" wrapText="1"/>
      <protection hidden="1"/>
    </xf>
    <xf numFmtId="9" fontId="1" fillId="0" borderId="19" xfId="0" applyNumberFormat="1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vertical="center" wrapText="1"/>
      <protection hidden="1"/>
    </xf>
    <xf numFmtId="0" fontId="1" fillId="0" borderId="18" xfId="0" applyFont="1" applyBorder="1" applyAlignment="1" applyProtection="1">
      <alignment vertical="center" wrapText="1"/>
      <protection hidden="1"/>
    </xf>
    <xf numFmtId="0" fontId="1" fillId="0" borderId="16" xfId="0" applyFont="1" applyBorder="1" applyAlignment="1" applyProtection="1">
      <alignment vertical="center" wrapText="1"/>
      <protection locked="0" hidden="1"/>
    </xf>
    <xf numFmtId="0" fontId="1" fillId="0" borderId="18" xfId="0" applyFont="1" applyBorder="1" applyAlignment="1" applyProtection="1">
      <alignment vertical="center" wrapText="1"/>
      <protection locked="0" hidden="1"/>
    </xf>
    <xf numFmtId="10" fontId="6" fillId="2" borderId="0" xfId="0" applyNumberFormat="1" applyFont="1" applyFill="1" applyAlignment="1" applyProtection="1">
      <alignment horizontal="left" vertical="center"/>
      <protection hidden="1"/>
    </xf>
    <xf numFmtId="0" fontId="15" fillId="0" borderId="24" xfId="0" applyFont="1" applyBorder="1" applyAlignment="1" applyProtection="1">
      <alignment vertical="center" wrapText="1"/>
      <protection hidden="1"/>
    </xf>
    <xf numFmtId="0" fontId="1" fillId="0" borderId="23" xfId="0" applyFont="1" applyBorder="1" applyAlignment="1" applyProtection="1">
      <alignment vertical="center" wrapText="1"/>
      <protection hidden="1"/>
    </xf>
    <xf numFmtId="0" fontId="18" fillId="0" borderId="17" xfId="0" applyFont="1" applyBorder="1" applyAlignment="1" applyProtection="1">
      <alignment horizontal="left" vertical="center"/>
      <protection hidden="1"/>
    </xf>
    <xf numFmtId="0" fontId="20" fillId="0" borderId="7" xfId="1" applyFont="1" applyBorder="1" applyAlignment="1" applyProtection="1">
      <alignment vertical="center" wrapText="1"/>
      <protection hidden="1"/>
    </xf>
    <xf numFmtId="0" fontId="21" fillId="0" borderId="0" xfId="1" applyFont="1" applyAlignment="1" applyProtection="1">
      <alignment vertical="center" wrapText="1"/>
      <protection hidden="1"/>
    </xf>
    <xf numFmtId="0" fontId="22" fillId="0" borderId="0" xfId="1" applyFont="1" applyProtection="1"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4" fontId="1" fillId="0" borderId="0" xfId="0" applyNumberFormat="1" applyFont="1" applyAlignment="1" applyProtection="1">
      <alignment horizontal="right" vertical="center"/>
      <protection locked="0" hidden="1"/>
    </xf>
    <xf numFmtId="0" fontId="1" fillId="0" borderId="0" xfId="0" applyFont="1" applyAlignment="1" applyProtection="1">
      <alignment vertical="center" wrapText="1"/>
      <protection locked="0" hidden="1"/>
    </xf>
    <xf numFmtId="4" fontId="1" fillId="0" borderId="0" xfId="0" applyNumberFormat="1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horizontal="right" vertical="top"/>
      <protection hidden="1"/>
    </xf>
    <xf numFmtId="0" fontId="9" fillId="0" borderId="5" xfId="1" applyBorder="1" applyAlignment="1" applyProtection="1">
      <alignment horizontal="right" vertical="top"/>
      <protection hidden="1"/>
    </xf>
    <xf numFmtId="10" fontId="6" fillId="0" borderId="6" xfId="0" applyNumberFormat="1" applyFont="1" applyBorder="1" applyAlignment="1" applyProtection="1">
      <alignment vertical="center" wrapText="1"/>
      <protection hidden="1"/>
    </xf>
    <xf numFmtId="10" fontId="6" fillId="0" borderId="0" xfId="0" applyNumberFormat="1" applyFont="1" applyAlignment="1" applyProtection="1">
      <alignment vertical="center" wrapText="1"/>
      <protection hidden="1"/>
    </xf>
    <xf numFmtId="0" fontId="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center"/>
      <protection hidden="1"/>
    </xf>
    <xf numFmtId="0" fontId="2" fillId="0" borderId="4" xfId="0" applyFont="1" applyBorder="1" applyAlignment="1" applyProtection="1">
      <alignment horizontal="right"/>
      <protection hidden="1"/>
    </xf>
    <xf numFmtId="164" fontId="23" fillId="0" borderId="25" xfId="0" applyNumberFormat="1" applyFont="1" applyBorder="1" applyAlignment="1" applyProtection="1">
      <alignment horizontal="right"/>
      <protection locked="0" hidden="1"/>
    </xf>
    <xf numFmtId="0" fontId="16" fillId="0" borderId="3" xfId="0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26" fillId="0" borderId="7" xfId="0" applyFont="1" applyBorder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left"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0" fontId="31" fillId="0" borderId="0" xfId="0" applyFont="1" applyAlignment="1" applyProtection="1">
      <alignment horizontal="left" vertical="center" wrapText="1"/>
      <protection hidden="1"/>
    </xf>
    <xf numFmtId="0" fontId="31" fillId="0" borderId="0" xfId="0" applyFont="1" applyAlignment="1" applyProtection="1">
      <alignment horizontal="center" vertical="center" wrapText="1"/>
      <protection hidden="1"/>
    </xf>
    <xf numFmtId="0" fontId="31" fillId="0" borderId="0" xfId="0" applyFont="1" applyAlignment="1" applyProtection="1">
      <alignment horizontal="center" vertical="center"/>
      <protection hidden="1"/>
    </xf>
    <xf numFmtId="0" fontId="31" fillId="0" borderId="7" xfId="0" applyFont="1" applyBorder="1" applyAlignment="1" applyProtection="1">
      <alignment horizontal="center" vertical="center" wrapText="1"/>
      <protection hidden="1"/>
    </xf>
    <xf numFmtId="0" fontId="26" fillId="0" borderId="16" xfId="0" applyFont="1" applyBorder="1" applyAlignment="1" applyProtection="1">
      <alignment horizontal="center" vertical="center" wrapText="1"/>
      <protection locked="0" hidden="1"/>
    </xf>
    <xf numFmtId="164" fontId="26" fillId="0" borderId="16" xfId="0" applyNumberFormat="1" applyFont="1" applyBorder="1" applyAlignment="1" applyProtection="1">
      <alignment horizontal="center" vertical="center" wrapText="1"/>
      <protection locked="0" hidden="1"/>
    </xf>
    <xf numFmtId="164" fontId="26" fillId="0" borderId="19" xfId="0" applyNumberFormat="1" applyFont="1" applyBorder="1" applyAlignment="1" applyProtection="1">
      <alignment horizontal="right" vertical="center" wrapText="1"/>
      <protection hidden="1"/>
    </xf>
    <xf numFmtId="0" fontId="26" fillId="0" borderId="18" xfId="0" applyFont="1" applyBorder="1" applyAlignment="1" applyProtection="1">
      <alignment horizontal="center" vertical="center" wrapText="1"/>
      <protection locked="0" hidden="1"/>
    </xf>
    <xf numFmtId="164" fontId="26" fillId="0" borderId="18" xfId="0" applyNumberFormat="1" applyFont="1" applyBorder="1" applyAlignment="1" applyProtection="1">
      <alignment horizontal="center" vertical="center" wrapText="1"/>
      <protection locked="0" hidden="1"/>
    </xf>
    <xf numFmtId="164" fontId="26" fillId="0" borderId="18" xfId="0" applyNumberFormat="1" applyFont="1" applyBorder="1" applyAlignment="1" applyProtection="1">
      <alignment vertical="center" wrapText="1"/>
      <protection locked="0" hidden="1"/>
    </xf>
    <xf numFmtId="4" fontId="16" fillId="0" borderId="16" xfId="0" applyNumberFormat="1" applyFont="1" applyBorder="1" applyAlignment="1" applyProtection="1">
      <alignment horizontal="center" vertical="center"/>
      <protection hidden="1"/>
    </xf>
    <xf numFmtId="164" fontId="16" fillId="0" borderId="19" xfId="0" applyNumberFormat="1" applyFont="1" applyBorder="1" applyAlignment="1" applyProtection="1">
      <alignment horizontal="right" vertical="center" wrapText="1"/>
      <protection hidden="1"/>
    </xf>
    <xf numFmtId="0" fontId="32" fillId="0" borderId="17" xfId="0" applyFont="1" applyBorder="1" applyAlignment="1" applyProtection="1">
      <alignment horizontal="left" vertical="center"/>
      <protection hidden="1"/>
    </xf>
    <xf numFmtId="10" fontId="33" fillId="0" borderId="20" xfId="0" applyNumberFormat="1" applyFont="1" applyBorder="1" applyAlignment="1" applyProtection="1">
      <alignment horizontal="center" vertical="center" wrapText="1"/>
      <protection hidden="1"/>
    </xf>
    <xf numFmtId="0" fontId="16" fillId="0" borderId="7" xfId="0" applyFont="1" applyBorder="1" applyAlignment="1" applyProtection="1">
      <alignment horizontal="center" vertical="center" wrapText="1"/>
      <protection hidden="1"/>
    </xf>
    <xf numFmtId="10" fontId="33" fillId="0" borderId="7" xfId="0" applyNumberFormat="1" applyFont="1" applyBorder="1" applyAlignment="1" applyProtection="1">
      <alignment horizontal="center" vertical="center" wrapText="1"/>
      <protection hidden="1"/>
    </xf>
    <xf numFmtId="0" fontId="26" fillId="0" borderId="18" xfId="0" applyFont="1" applyBorder="1" applyAlignment="1" applyProtection="1">
      <alignment vertical="center" wrapText="1"/>
      <protection locked="0" hidden="1"/>
    </xf>
    <xf numFmtId="0" fontId="26" fillId="0" borderId="0" xfId="0" applyFont="1" applyAlignment="1" applyProtection="1">
      <alignment horizontal="left" vertical="center" wrapText="1"/>
      <protection hidden="1"/>
    </xf>
    <xf numFmtId="4" fontId="26" fillId="0" borderId="0" xfId="0" applyNumberFormat="1" applyFont="1" applyAlignment="1" applyProtection="1">
      <alignment horizontal="right" vertical="center"/>
      <protection hidden="1"/>
    </xf>
    <xf numFmtId="10" fontId="26" fillId="0" borderId="7" xfId="0" applyNumberFormat="1" applyFont="1" applyBorder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6" fillId="0" borderId="7" xfId="0" applyFont="1" applyBorder="1" applyAlignment="1" applyProtection="1">
      <alignment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left" vertical="center"/>
      <protection hidden="1"/>
    </xf>
    <xf numFmtId="0" fontId="26" fillId="0" borderId="9" xfId="0" applyFont="1" applyBorder="1" applyAlignment="1" applyProtection="1">
      <alignment vertical="center"/>
      <protection hidden="1"/>
    </xf>
    <xf numFmtId="0" fontId="34" fillId="0" borderId="21" xfId="0" applyFont="1" applyBorder="1" applyAlignment="1" applyProtection="1">
      <alignment horizontal="center" vertical="center" wrapText="1"/>
      <protection hidden="1"/>
    </xf>
    <xf numFmtId="0" fontId="26" fillId="0" borderId="16" xfId="0" applyFont="1" applyBorder="1" applyAlignment="1" applyProtection="1">
      <alignment horizontal="center" vertical="center"/>
      <protection locked="0" hidden="1"/>
    </xf>
    <xf numFmtId="0" fontId="26" fillId="0" borderId="22" xfId="0" applyFont="1" applyBorder="1" applyAlignment="1" applyProtection="1">
      <alignment vertical="center" wrapText="1"/>
      <protection hidden="1"/>
    </xf>
    <xf numFmtId="10" fontId="26" fillId="0" borderId="19" xfId="0" applyNumberFormat="1" applyFont="1" applyBorder="1" applyAlignment="1" applyProtection="1">
      <alignment horizontal="center" vertical="center" wrapText="1"/>
      <protection hidden="1"/>
    </xf>
    <xf numFmtId="0" fontId="26" fillId="0" borderId="18" xfId="0" applyFont="1" applyBorder="1" applyAlignment="1" applyProtection="1">
      <alignment vertical="center" wrapText="1"/>
      <protection hidden="1"/>
    </xf>
    <xf numFmtId="0" fontId="26" fillId="0" borderId="18" xfId="0" applyFont="1" applyBorder="1" applyAlignment="1" applyProtection="1">
      <alignment horizontal="center" vertical="center" wrapText="1"/>
      <protection hidden="1"/>
    </xf>
    <xf numFmtId="0" fontId="34" fillId="0" borderId="24" xfId="0" applyFont="1" applyBorder="1" applyAlignment="1" applyProtection="1">
      <alignment vertical="center" wrapText="1"/>
      <protection hidden="1"/>
    </xf>
    <xf numFmtId="0" fontId="26" fillId="0" borderId="23" xfId="0" applyFont="1" applyBorder="1" applyAlignment="1" applyProtection="1">
      <alignment vertical="center" wrapText="1"/>
      <protection hidden="1"/>
    </xf>
    <xf numFmtId="0" fontId="26" fillId="0" borderId="16" xfId="0" applyFont="1" applyBorder="1" applyAlignment="1" applyProtection="1">
      <alignment vertical="center" wrapText="1"/>
      <protection locked="0" hidden="1"/>
    </xf>
    <xf numFmtId="0" fontId="26" fillId="0" borderId="18" xfId="0" applyFont="1" applyBorder="1" applyAlignment="1" applyProtection="1">
      <alignment horizontal="left" vertical="center" wrapText="1"/>
      <protection locked="0" hidden="1"/>
    </xf>
    <xf numFmtId="0" fontId="35" fillId="0" borderId="0" xfId="1" applyFont="1" applyAlignment="1" applyProtection="1">
      <alignment vertical="center" wrapText="1"/>
      <protection hidden="1"/>
    </xf>
    <xf numFmtId="0" fontId="26" fillId="0" borderId="2" xfId="0" applyFont="1" applyBorder="1" applyAlignment="1" applyProtection="1">
      <alignment vertical="center"/>
      <protection hidden="1"/>
    </xf>
    <xf numFmtId="9" fontId="26" fillId="0" borderId="19" xfId="0" applyNumberFormat="1" applyFont="1" applyBorder="1" applyAlignment="1" applyProtection="1">
      <alignment horizontal="center" vertical="center" wrapText="1"/>
      <protection hidden="1"/>
    </xf>
    <xf numFmtId="0" fontId="16" fillId="0" borderId="11" xfId="0" applyFont="1" applyBorder="1" applyAlignment="1" applyProtection="1">
      <alignment horizontal="center" vertical="center"/>
      <protection hidden="1"/>
    </xf>
    <xf numFmtId="0" fontId="16" fillId="0" borderId="11" xfId="0" applyFont="1" applyBorder="1" applyAlignment="1" applyProtection="1">
      <alignment horizontal="left" vertical="center"/>
      <protection hidden="1"/>
    </xf>
    <xf numFmtId="0" fontId="26" fillId="0" borderId="12" xfId="0" applyFont="1" applyBorder="1" applyAlignment="1" applyProtection="1">
      <alignment vertical="center"/>
      <protection hidden="1"/>
    </xf>
    <xf numFmtId="0" fontId="33" fillId="0" borderId="0" xfId="0" applyFont="1" applyAlignment="1" applyProtection="1">
      <alignment horizontal="center" vertical="center"/>
      <protection hidden="1"/>
    </xf>
    <xf numFmtId="0" fontId="16" fillId="0" borderId="14" xfId="0" applyFont="1" applyBorder="1" applyAlignment="1" applyProtection="1">
      <alignment vertical="center"/>
      <protection hidden="1"/>
    </xf>
    <xf numFmtId="0" fontId="37" fillId="0" borderId="14" xfId="0" applyFont="1" applyBorder="1" applyAlignment="1" applyProtection="1">
      <alignment vertical="center"/>
      <protection hidden="1"/>
    </xf>
    <xf numFmtId="0" fontId="26" fillId="0" borderId="14" xfId="0" applyFont="1" applyBorder="1" applyAlignment="1" applyProtection="1">
      <alignment vertical="center"/>
      <protection hidden="1"/>
    </xf>
    <xf numFmtId="9" fontId="16" fillId="0" borderId="15" xfId="0" applyNumberFormat="1" applyFont="1" applyBorder="1" applyAlignment="1" applyProtection="1">
      <alignment horizontal="center" vertical="center"/>
      <protection hidden="1"/>
    </xf>
    <xf numFmtId="0" fontId="26" fillId="0" borderId="2" xfId="0" applyFont="1" applyBorder="1" applyAlignment="1" applyProtection="1">
      <alignment horizontal="center" vertical="center"/>
      <protection hidden="1"/>
    </xf>
    <xf numFmtId="10" fontId="38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6" fillId="0" borderId="4" xfId="0" applyFont="1" applyBorder="1" applyAlignment="1" applyProtection="1">
      <alignment horizontal="right"/>
      <protection hidden="1"/>
    </xf>
    <xf numFmtId="164" fontId="39" fillId="0" borderId="25" xfId="0" applyNumberFormat="1" applyFont="1" applyBorder="1" applyAlignment="1" applyProtection="1">
      <alignment horizontal="right"/>
      <protection locked="0" hidden="1"/>
    </xf>
    <xf numFmtId="0" fontId="16" fillId="0" borderId="6" xfId="0" applyFont="1" applyBorder="1" applyAlignment="1" applyProtection="1">
      <alignment horizontal="center" vertical="center"/>
      <protection hidden="1"/>
    </xf>
    <xf numFmtId="10" fontId="38" fillId="0" borderId="6" xfId="0" applyNumberFormat="1" applyFont="1" applyBorder="1" applyAlignment="1" applyProtection="1">
      <alignment vertical="center" wrapText="1"/>
      <protection hidden="1"/>
    </xf>
    <xf numFmtId="10" fontId="38" fillId="0" borderId="0" xfId="0" applyNumberFormat="1" applyFont="1" applyAlignment="1" applyProtection="1">
      <alignment vertical="center" wrapText="1"/>
      <protection hidden="1"/>
    </xf>
    <xf numFmtId="10" fontId="26" fillId="0" borderId="0" xfId="0" applyNumberFormat="1" applyFont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vertical="center" wrapText="1"/>
      <protection locked="0" hidden="1"/>
    </xf>
    <xf numFmtId="4" fontId="26" fillId="0" borderId="0" xfId="0" applyNumberFormat="1" applyFont="1" applyAlignment="1" applyProtection="1">
      <alignment horizontal="right" vertical="center"/>
      <protection locked="0" hidden="1"/>
    </xf>
    <xf numFmtId="4" fontId="26" fillId="0" borderId="0" xfId="0" applyNumberFormat="1" applyFont="1" applyAlignment="1" applyProtection="1">
      <alignment horizontal="center" vertical="center"/>
      <protection locked="0" hidden="1"/>
    </xf>
    <xf numFmtId="0" fontId="26" fillId="0" borderId="6" xfId="0" applyFont="1" applyBorder="1" applyAlignment="1" applyProtection="1">
      <alignment horizontal="center" vertical="center"/>
      <protection hidden="1"/>
    </xf>
    <xf numFmtId="10" fontId="38" fillId="0" borderId="0" xfId="0" applyNumberFormat="1" applyFont="1" applyAlignment="1" applyProtection="1">
      <alignment horizontal="center" vertical="center" wrapText="1"/>
      <protection hidden="1"/>
    </xf>
    <xf numFmtId="0" fontId="16" fillId="0" borderId="8" xfId="0" applyFont="1" applyBorder="1" applyAlignment="1" applyProtection="1">
      <alignment horizontal="center" vertical="center"/>
      <protection hidden="1"/>
    </xf>
    <xf numFmtId="10" fontId="38" fillId="0" borderId="0" xfId="0" applyNumberFormat="1" applyFont="1" applyAlignment="1" applyProtection="1">
      <alignment horizontal="left" vertical="center"/>
      <protection hidden="1"/>
    </xf>
    <xf numFmtId="0" fontId="16" fillId="0" borderId="6" xfId="0" applyFont="1" applyBorder="1" applyAlignment="1" applyProtection="1">
      <alignment horizontal="left" vertical="center"/>
      <protection hidden="1"/>
    </xf>
    <xf numFmtId="10" fontId="38" fillId="2" borderId="0" xfId="0" applyNumberFormat="1" applyFont="1" applyFill="1" applyAlignment="1" applyProtection="1">
      <alignment horizontal="left" vertical="center"/>
      <protection hidden="1"/>
    </xf>
    <xf numFmtId="0" fontId="16" fillId="0" borderId="10" xfId="0" applyFont="1" applyBorder="1" applyAlignment="1" applyProtection="1">
      <alignment horizontal="center" vertical="center"/>
      <protection hidden="1"/>
    </xf>
    <xf numFmtId="0" fontId="16" fillId="0" borderId="13" xfId="0" applyFont="1" applyBorder="1" applyAlignment="1" applyProtection="1">
      <alignment vertical="center"/>
      <protection hidden="1"/>
    </xf>
    <xf numFmtId="0" fontId="40" fillId="0" borderId="0" xfId="0" applyFont="1" applyAlignment="1" applyProtection="1">
      <alignment horizontal="right" vertical="center"/>
      <protection hidden="1"/>
    </xf>
    <xf numFmtId="0" fontId="41" fillId="0" borderId="0" xfId="1" applyFont="1" applyProtection="1">
      <protection hidden="1"/>
    </xf>
    <xf numFmtId="0" fontId="40" fillId="0" borderId="0" xfId="0" applyFont="1" applyAlignment="1" applyProtection="1">
      <alignment horizontal="right" vertical="top"/>
      <protection hidden="1"/>
    </xf>
    <xf numFmtId="4" fontId="26" fillId="0" borderId="19" xfId="0" applyNumberFormat="1" applyFont="1" applyBorder="1" applyAlignment="1" applyProtection="1">
      <alignment horizontal="right" vertical="center" wrapText="1"/>
      <protection hidden="1"/>
    </xf>
    <xf numFmtId="4" fontId="16" fillId="0" borderId="19" xfId="0" applyNumberFormat="1" applyFont="1" applyBorder="1" applyAlignment="1" applyProtection="1">
      <alignment horizontal="right" vertical="center" wrapText="1"/>
      <protection hidden="1"/>
    </xf>
    <xf numFmtId="3" fontId="26" fillId="0" borderId="16" xfId="0" applyNumberFormat="1" applyFont="1" applyBorder="1" applyAlignment="1" applyProtection="1">
      <alignment horizontal="center" vertical="center" wrapText="1"/>
      <protection locked="0" hidden="1"/>
    </xf>
    <xf numFmtId="0" fontId="26" fillId="0" borderId="0" xfId="0" applyFont="1"/>
    <xf numFmtId="0" fontId="16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38" fillId="0" borderId="0" xfId="0" applyFont="1"/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16" fillId="0" borderId="0" xfId="0" applyFont="1" applyAlignment="1" applyProtection="1">
      <alignment horizontal="left" vertical="center"/>
      <protection locked="0"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1" fillId="0" borderId="11" xfId="0" applyFont="1" applyBorder="1" applyAlignment="1" applyProtection="1">
      <alignment vertical="center"/>
      <protection hidden="1"/>
    </xf>
    <xf numFmtId="0" fontId="26" fillId="0" borderId="16" xfId="0" applyFont="1" applyBorder="1" applyAlignment="1" applyProtection="1">
      <alignment horizontal="left" vertical="center" wrapText="1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7" xfId="0" applyFont="1" applyBorder="1" applyAlignment="1" applyProtection="1">
      <alignment horizontal="left" vertical="center"/>
      <protection locked="0" hidden="1"/>
    </xf>
    <xf numFmtId="0" fontId="16" fillId="0" borderId="18" xfId="0" applyFont="1" applyBorder="1" applyAlignment="1" applyProtection="1">
      <alignment horizontal="left" vertical="center" wrapText="1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 wrapText="1"/>
      <protection hidden="1"/>
    </xf>
    <xf numFmtId="0" fontId="27" fillId="0" borderId="0" xfId="0" applyFont="1" applyAlignment="1" applyProtection="1">
      <alignment horizontal="left" vertical="center" wrapText="1"/>
      <protection hidden="1"/>
    </xf>
    <xf numFmtId="0" fontId="16" fillId="0" borderId="4" xfId="0" applyFont="1" applyBorder="1" applyAlignment="1" applyProtection="1">
      <alignment horizontal="left" vertical="center" wrapText="1"/>
      <protection hidden="1"/>
    </xf>
    <xf numFmtId="0" fontId="16" fillId="0" borderId="4" xfId="0" applyFont="1" applyBorder="1" applyAlignment="1" applyProtection="1">
      <alignment horizontal="left" vertical="center"/>
      <protection hidden="1"/>
    </xf>
    <xf numFmtId="0" fontId="20" fillId="0" borderId="0" xfId="1" applyFont="1" applyAlignment="1" applyProtection="1">
      <alignment horizontal="justify" vertical="center" wrapText="1"/>
      <protection hidden="1"/>
    </xf>
    <xf numFmtId="0" fontId="20" fillId="0" borderId="7" xfId="1" applyFont="1" applyBorder="1" applyAlignment="1" applyProtection="1">
      <alignment horizontal="justify" vertical="center" wrapText="1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15" fillId="0" borderId="2" xfId="0" applyFont="1" applyBorder="1" applyAlignment="1" applyProtection="1">
      <alignment horizontal="left" vertical="center" wrapText="1"/>
      <protection hidden="1"/>
    </xf>
    <xf numFmtId="0" fontId="1" fillId="0" borderId="22" xfId="0" applyFont="1" applyBorder="1" applyAlignment="1" applyProtection="1">
      <alignment horizontal="left" vertical="center" wrapText="1"/>
      <protection hidden="1"/>
    </xf>
    <xf numFmtId="0" fontId="1" fillId="0" borderId="18" xfId="0" applyFont="1" applyBorder="1" applyAlignment="1" applyProtection="1">
      <alignment horizontal="left" vertical="center" wrapText="1"/>
      <protection hidden="1"/>
    </xf>
    <xf numFmtId="0" fontId="2" fillId="0" borderId="18" xfId="0" applyFont="1" applyBorder="1" applyAlignment="1" applyProtection="1">
      <alignment horizontal="left" vertical="center" wrapText="1"/>
      <protection hidden="1"/>
    </xf>
    <xf numFmtId="0" fontId="1" fillId="0" borderId="18" xfId="0" applyFont="1" applyBorder="1" applyAlignment="1" applyProtection="1">
      <alignment horizontal="center" vertical="center" wrapText="1"/>
      <protection locked="0" hidden="1"/>
    </xf>
    <xf numFmtId="0" fontId="15" fillId="0" borderId="24" xfId="0" applyFont="1" applyBorder="1" applyAlignment="1" applyProtection="1">
      <alignment horizontal="left" vertical="center" wrapText="1"/>
      <protection hidden="1"/>
    </xf>
    <xf numFmtId="0" fontId="1" fillId="0" borderId="16" xfId="0" applyFont="1" applyBorder="1" applyAlignment="1" applyProtection="1">
      <alignment horizontal="center" vertical="center" wrapText="1"/>
      <protection locked="0"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17" fillId="0" borderId="0" xfId="1" applyFont="1" applyAlignment="1" applyProtection="1">
      <alignment horizontal="left" vertical="center" wrapText="1"/>
      <protection hidden="1"/>
    </xf>
    <xf numFmtId="0" fontId="17" fillId="0" borderId="0" xfId="0" applyFont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/>
      <protection locked="0" hidden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24" fillId="0" borderId="2" xfId="0" applyFont="1" applyBorder="1" applyAlignment="1" applyProtection="1">
      <alignment horizontal="center" vertical="center"/>
      <protection hidden="1"/>
    </xf>
    <xf numFmtId="0" fontId="25" fillId="0" borderId="1" xfId="0" applyFont="1" applyBorder="1" applyAlignment="1" applyProtection="1">
      <alignment horizontal="center" vertical="center" wrapText="1"/>
      <protection hidden="1"/>
    </xf>
    <xf numFmtId="0" fontId="25" fillId="0" borderId="2" xfId="0" applyFont="1" applyBorder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left" vertical="center"/>
      <protection hidden="1"/>
    </xf>
    <xf numFmtId="0" fontId="26" fillId="0" borderId="7" xfId="0" applyFont="1" applyBorder="1" applyAlignment="1" applyProtection="1">
      <alignment horizontal="left" vertical="center"/>
      <protection hidden="1"/>
    </xf>
    <xf numFmtId="0" fontId="26" fillId="0" borderId="0" xfId="0" applyFont="1" applyAlignment="1" applyProtection="1">
      <alignment horizontal="left" vertical="center" wrapText="1"/>
      <protection hidden="1"/>
    </xf>
    <xf numFmtId="0" fontId="16" fillId="0" borderId="1" xfId="0" applyFont="1" applyBorder="1" applyAlignment="1" applyProtection="1">
      <alignment horizontal="left" vertical="center"/>
      <protection hidden="1"/>
    </xf>
    <xf numFmtId="0" fontId="34" fillId="0" borderId="2" xfId="0" applyFont="1" applyBorder="1" applyAlignment="1" applyProtection="1">
      <alignment horizontal="left" vertical="center" wrapText="1"/>
      <protection hidden="1"/>
    </xf>
    <xf numFmtId="10" fontId="38" fillId="0" borderId="6" xfId="0" applyNumberFormat="1" applyFont="1" applyBorder="1" applyAlignment="1" applyProtection="1">
      <alignment horizontal="left" vertical="center"/>
      <protection hidden="1"/>
    </xf>
    <xf numFmtId="10" fontId="38" fillId="0" borderId="0" xfId="0" applyNumberFormat="1" applyFont="1" applyAlignment="1" applyProtection="1">
      <alignment horizontal="left" vertical="center"/>
      <protection hidden="1"/>
    </xf>
    <xf numFmtId="0" fontId="26" fillId="0" borderId="22" xfId="0" applyFont="1" applyBorder="1" applyAlignment="1" applyProtection="1">
      <alignment horizontal="left" vertical="center" wrapText="1"/>
      <protection hidden="1"/>
    </xf>
    <xf numFmtId="0" fontId="26" fillId="0" borderId="22" xfId="0" applyFont="1" applyBorder="1" applyAlignment="1" applyProtection="1">
      <alignment horizontal="center" vertical="center" wrapText="1"/>
      <protection hidden="1"/>
    </xf>
    <xf numFmtId="0" fontId="26" fillId="0" borderId="18" xfId="0" applyFont="1" applyBorder="1" applyAlignment="1" applyProtection="1">
      <alignment horizontal="left" vertical="center" wrapText="1"/>
      <protection hidden="1"/>
    </xf>
    <xf numFmtId="0" fontId="26" fillId="0" borderId="18" xfId="0" applyFont="1" applyBorder="1" applyAlignment="1" applyProtection="1">
      <alignment horizontal="center" vertical="center" wrapText="1"/>
      <protection hidden="1"/>
    </xf>
    <xf numFmtId="0" fontId="34" fillId="0" borderId="24" xfId="0" applyFont="1" applyBorder="1" applyAlignment="1" applyProtection="1">
      <alignment horizontal="left" vertical="center" wrapText="1"/>
      <protection hidden="1"/>
    </xf>
    <xf numFmtId="0" fontId="26" fillId="0" borderId="18" xfId="0" applyFont="1" applyBorder="1" applyAlignment="1" applyProtection="1">
      <alignment horizontal="center" vertical="center" wrapText="1"/>
      <protection locked="0" hidden="1"/>
    </xf>
    <xf numFmtId="0" fontId="26" fillId="0" borderId="16" xfId="0" applyFont="1" applyBorder="1" applyAlignment="1" applyProtection="1">
      <alignment horizontal="center" vertical="center" wrapText="1"/>
      <protection locked="0" hidden="1"/>
    </xf>
    <xf numFmtId="0" fontId="26" fillId="0" borderId="2" xfId="0" applyFont="1" applyBorder="1" applyAlignment="1" applyProtection="1">
      <alignment horizontal="center" vertical="center"/>
      <protection locked="0" hidden="1"/>
    </xf>
    <xf numFmtId="0" fontId="33" fillId="0" borderId="14" xfId="0" applyFont="1" applyBorder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center" vertical="center" wrapText="1"/>
      <protection hidden="1"/>
    </xf>
    <xf numFmtId="0" fontId="35" fillId="0" borderId="0" xfId="1" applyFont="1" applyAlignment="1" applyProtection="1">
      <alignment horizontal="left" vertical="center" wrapText="1"/>
      <protection hidden="1"/>
    </xf>
    <xf numFmtId="10" fontId="6" fillId="0" borderId="6" xfId="0" applyNumberFormat="1" applyFont="1" applyBorder="1" applyAlignment="1" applyProtection="1">
      <alignment horizontal="left" vertical="center"/>
      <protection hidden="1"/>
    </xf>
    <xf numFmtId="10" fontId="6" fillId="0" borderId="0" xfId="0" applyNumberFormat="1" applyFont="1" applyAlignment="1" applyProtection="1">
      <alignment horizontal="left" vertical="center"/>
      <protection hidden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38" fillId="0" borderId="0" xfId="1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2" xfId="0" applyFont="1" applyBorder="1" applyAlignment="1" applyProtection="1">
      <alignment horizontal="center" vertical="center" wrapText="1"/>
      <protection locked="0" hidden="1"/>
    </xf>
  </cellXfs>
  <cellStyles count="2">
    <cellStyle name="Hyperlink" xfId="1" builtinId="8"/>
    <cellStyle name="Normal" xfId="0" builtinId="0"/>
  </cellStyles>
  <dxfs count="117">
    <dxf>
      <font>
        <color theme="1" tint="0.34998626667073579"/>
      </font>
    </dxf>
    <dxf>
      <font>
        <color theme="0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/>
        <i val="0"/>
        <color rgb="FFFF0000"/>
      </font>
    </dxf>
    <dxf>
      <font>
        <color theme="1" tint="0.34998626667073579"/>
      </font>
    </dxf>
    <dxf>
      <font>
        <color theme="1" tint="0.34998626667073579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color theme="0" tint="-0.499984740745262"/>
      </font>
    </dxf>
    <dxf>
      <font>
        <color theme="1" tint="0.34998626667073579"/>
      </font>
    </dxf>
    <dxf>
      <font>
        <color theme="1" tint="0.34998626667073579"/>
      </font>
    </dxf>
    <dxf>
      <font>
        <color theme="0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/>
        <i val="0"/>
        <color rgb="FFFF0000"/>
      </font>
    </dxf>
    <dxf>
      <font>
        <color theme="1" tint="0.34998626667073579"/>
      </font>
    </dxf>
    <dxf>
      <font>
        <color theme="1" tint="0.34998626667073579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color theme="0" tint="-0.499984740745262"/>
      </font>
    </dxf>
    <dxf>
      <font>
        <color theme="1" tint="0.34998626667073579"/>
      </font>
    </dxf>
    <dxf>
      <font>
        <color theme="1" tint="0.34998626667073579"/>
      </font>
    </dxf>
    <dxf>
      <font>
        <color theme="0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/>
        <i val="0"/>
        <color rgb="FFFF0000"/>
      </font>
    </dxf>
    <dxf>
      <font>
        <color theme="1" tint="0.34998626667073579"/>
      </font>
    </dxf>
    <dxf>
      <font>
        <color theme="1" tint="0.34998626667073579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color theme="0" tint="-0.499984740745262"/>
      </font>
    </dxf>
    <dxf>
      <font>
        <color theme="1" tint="0.34998626667073579"/>
      </font>
    </dxf>
    <dxf>
      <font>
        <color theme="1" tint="0.34998626667073579"/>
      </font>
    </dxf>
    <dxf>
      <font>
        <color theme="0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/>
        <i val="0"/>
        <color rgb="FFFF0000"/>
      </font>
    </dxf>
    <dxf>
      <font>
        <color theme="1" tint="0.34998626667073579"/>
      </font>
    </dxf>
    <dxf>
      <font>
        <color theme="1" tint="0.34998626667073579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color theme="0" tint="-0.499984740745262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 val="0"/>
        <i/>
        <color theme="2" tint="-0.749961851863155"/>
      </font>
    </dxf>
    <dxf>
      <font>
        <b/>
        <i val="0"/>
        <color rgb="FFFF0000"/>
      </font>
    </dxf>
    <dxf>
      <font>
        <color theme="1" tint="0.34998626667073579"/>
      </font>
    </dxf>
    <dxf>
      <font>
        <color theme="1" tint="0.34998626667073579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b val="0"/>
        <i val="0"/>
        <color theme="3" tint="0.24994659260841701"/>
      </font>
    </dxf>
    <dxf>
      <font>
        <color theme="0" tint="-0.499984740745262"/>
      </font>
    </dxf>
    <dxf>
      <font>
        <color theme="1" tint="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ngor.gov.hr/UserDocsImages/slike/Vijesti/2022/S3%20do%202029%20Tekst%20VRH%202023%2012%2013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ingor.gov.hr/UserDocsImages/slike/Vijesti/2022/S3%20do%202029%20Tekst%20VRH%202023%2012%2013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ngor.gov.hr/UserDocsImages/slike/Vijesti/2022/S3%20do%202029%20Tekst%20VRH%202023%2012%2013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ingor.gov.hr/UserDocsImages/slike/Vijesti/2022/S3%20do%202029%20Tekst%20VRH%202023%2012%2013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mingor.gov.hr/UserDocsImages/slike/Vijesti/2022/S3%20do%202029%20Tekst%20VRH%202023%2012%2013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eur02.safelinks.protection.outlook.com/?url=https%3A%2F%2Fwww.salesforce.com%2Fcrm%2Fwhat-is-crm%2F&amp;data=05%7C02%7CIGrozaj%40hbor.hr%7C593dafef639b4cd93af008dc7effaa79%7C478d151e37db4a62833b4b989ce41c1c%7C0%7C0%7C638524883775219761%7CUnknown%7CTWFpbGZsb3d8eyJWIjoiMC4wLjAwMDAiLCJQIjoiV2luMzIiLCJBTiI6Ik1haWwiLCJXVCI6Mn0%3D%7C0%7C%7C%7C&amp;sdata=5h9s7PTpsuxfpM3pGcWWYZgHK5yOuQ6C6MbAAJEdxec%3D&amp;reserved=0" TargetMode="External"/><Relationship Id="rId2" Type="http://schemas.openxmlformats.org/officeDocument/2006/relationships/hyperlink" Target="https://eur02.safelinks.protection.outlook.com/?url=https%3A%2F%2Fhivo.co%2Fblog%2Fwhat-is-a-dms-understanding-document-management-systems&amp;data=05%7C02%7CIGrozaj%40hbor.hr%7C593dafef639b4cd93af008dc7effaa79%7C478d151e37db4a62833b4b989ce41c1c%7C0%7C0%7C638524883775212832%7CUnknown%7CTWFpbGZsb3d8eyJWIjoiMC4wLjAwMDAiLCJQIjoiV2luMzIiLCJBTiI6Ik1haWwiLCJXVCI6Mn0%3D%7C0%7C%7C%7C&amp;sdata=7%2B4f1cLlLvXuqTq68OkPhbtDuyUf8Xe1%2BccPCdwfJOM%3D&amp;reserved=0" TargetMode="External"/><Relationship Id="rId1" Type="http://schemas.openxmlformats.org/officeDocument/2006/relationships/hyperlink" Target="https://eur02.safelinks.protection.outlook.com/?url=https%3A%2F%2Fwww.investopedia.com%2Fterms%2Fe%2Ferp.asp&amp;data=05%7C02%7CIGrozaj%40hbor.hr%7C593dafef639b4cd93af008dc7effaa79%7C478d151e37db4a62833b4b989ce41c1c%7C0%7C0%7C638524883775205443%7CUnknown%7CTWFpbGZsb3d8eyJWIjoiMC4wLjAwMDAiLCJQIjoiV2luMzIiLCJBTiI6Ik1haWwiLCJXVCI6Mn0%3D%7C0%7C%7C%7C&amp;sdata=zNTpObxKFim4otLkSFiqGtMeYZ6NUm0vn%2BFolETj%2Boc%3D&amp;reserved=0" TargetMode="External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EE0E5-049E-495B-8272-B60B4F10F810}">
  <sheetPr>
    <pageSetUpPr fitToPage="1"/>
  </sheetPr>
  <dimension ref="B1:M134"/>
  <sheetViews>
    <sheetView showGridLines="0" tabSelected="1" zoomScale="80" zoomScaleNormal="80" workbookViewId="0">
      <selection activeCell="Q5" sqref="Q5"/>
    </sheetView>
  </sheetViews>
  <sheetFormatPr defaultColWidth="9.140625" defaultRowHeight="12.75" x14ac:dyDescent="0.25"/>
  <cols>
    <col min="1" max="1" width="3.7109375" style="6" customWidth="1"/>
    <col min="2" max="3" width="5.28515625" style="5" customWidth="1"/>
    <col min="4" max="4" width="13" style="6" customWidth="1"/>
    <col min="5" max="5" width="10.7109375" style="6" customWidth="1"/>
    <col min="6" max="7" width="9.140625" style="6"/>
    <col min="8" max="8" width="13.7109375" style="6" customWidth="1"/>
    <col min="9" max="9" width="9.140625" style="6" customWidth="1"/>
    <col min="10" max="11" width="17.42578125" style="6" customWidth="1"/>
    <col min="12" max="12" width="20.140625" style="6" customWidth="1"/>
    <col min="13" max="13" width="20.7109375" style="6" customWidth="1"/>
    <col min="14" max="16384" width="9.140625" style="6"/>
  </cols>
  <sheetData>
    <row r="1" spans="2:13" ht="41.25" customHeight="1" x14ac:dyDescent="0.25">
      <c r="D1" s="168" t="s">
        <v>0</v>
      </c>
      <c r="E1" s="168"/>
      <c r="F1" s="168"/>
      <c r="G1" s="168"/>
      <c r="H1" s="168"/>
      <c r="I1" s="168"/>
      <c r="J1" s="168"/>
      <c r="K1" s="168"/>
      <c r="L1" s="168"/>
      <c r="M1" s="168"/>
    </row>
    <row r="2" spans="2:13" ht="24" customHeight="1" x14ac:dyDescent="0.25">
      <c r="B2" s="169" t="s">
        <v>132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</row>
    <row r="3" spans="2:13" s="14" customFormat="1" ht="49.5" customHeight="1" x14ac:dyDescent="0.25"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</row>
    <row r="4" spans="2:13" ht="161.25" customHeight="1" x14ac:dyDescent="0.25">
      <c r="B4" s="170" t="s">
        <v>133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</row>
    <row r="5" spans="2:13" ht="13.5" thickBot="1" x14ac:dyDescent="0.3">
      <c r="B5" s="161"/>
      <c r="C5" s="161"/>
      <c r="D5" s="162"/>
      <c r="E5" s="163"/>
      <c r="F5" s="163"/>
      <c r="G5" s="163"/>
      <c r="H5" s="163"/>
      <c r="I5" s="163"/>
      <c r="J5" s="163"/>
      <c r="K5" s="163"/>
      <c r="L5" s="163"/>
      <c r="M5" s="25"/>
    </row>
    <row r="6" spans="2:13" ht="60" customHeight="1" x14ac:dyDescent="0.25">
      <c r="B6" s="73" t="s">
        <v>1</v>
      </c>
      <c r="C6" s="171" t="s">
        <v>134</v>
      </c>
      <c r="D6" s="172"/>
      <c r="E6" s="172"/>
      <c r="F6" s="172"/>
      <c r="G6" s="172"/>
      <c r="H6" s="172"/>
      <c r="I6" s="172"/>
      <c r="J6" s="172"/>
      <c r="K6" s="129" t="s">
        <v>2</v>
      </c>
      <c r="L6" s="130"/>
      <c r="M6" s="66"/>
    </row>
    <row r="7" spans="2:13" ht="20.100000000000001" customHeight="1" x14ac:dyDescent="0.25">
      <c r="B7" s="131"/>
      <c r="C7" s="74" t="s">
        <v>3</v>
      </c>
      <c r="D7" s="160" t="s">
        <v>4</v>
      </c>
      <c r="E7" s="75"/>
      <c r="F7" s="75"/>
      <c r="G7" s="75"/>
      <c r="H7" s="75"/>
      <c r="I7" s="75"/>
      <c r="J7" s="75"/>
      <c r="K7" s="75"/>
      <c r="L7" s="75"/>
      <c r="M7" s="76"/>
    </row>
    <row r="8" spans="2:13" ht="20.100000000000001" customHeight="1" x14ac:dyDescent="0.25">
      <c r="B8" s="131"/>
      <c r="C8" s="74"/>
      <c r="D8" s="75" t="s">
        <v>5</v>
      </c>
      <c r="E8" s="165" t="s">
        <v>6</v>
      </c>
      <c r="F8" s="165"/>
      <c r="G8" s="165"/>
      <c r="H8" s="165"/>
      <c r="I8" s="165"/>
      <c r="J8" s="165"/>
      <c r="K8" s="165"/>
      <c r="L8" s="165"/>
      <c r="M8" s="166"/>
    </row>
    <row r="9" spans="2:13" ht="28.5" x14ac:dyDescent="0.25">
      <c r="B9" s="131"/>
      <c r="C9" s="74"/>
      <c r="D9" s="78" t="s">
        <v>161</v>
      </c>
      <c r="E9" s="75"/>
      <c r="F9" s="75"/>
      <c r="G9" s="78"/>
      <c r="H9" s="79"/>
      <c r="I9" s="78"/>
      <c r="J9" s="80"/>
      <c r="K9" s="81" t="s">
        <v>8</v>
      </c>
      <c r="L9" s="80" t="s">
        <v>9</v>
      </c>
      <c r="M9" s="82" t="s">
        <v>10</v>
      </c>
    </row>
    <row r="10" spans="2:13" ht="22.5" customHeight="1" x14ac:dyDescent="0.25">
      <c r="B10" s="131"/>
      <c r="C10" s="74" t="s">
        <v>11</v>
      </c>
      <c r="D10" s="164"/>
      <c r="E10" s="164"/>
      <c r="F10" s="164"/>
      <c r="G10" s="164"/>
      <c r="H10" s="164"/>
      <c r="I10" s="164"/>
      <c r="J10" s="164"/>
      <c r="K10" s="83"/>
      <c r="L10" s="151"/>
      <c r="M10" s="85">
        <f>K10*L10</f>
        <v>0</v>
      </c>
    </row>
    <row r="11" spans="2:13" ht="20.100000000000001" customHeight="1" x14ac:dyDescent="0.25">
      <c r="B11" s="131"/>
      <c r="C11" s="74" t="s">
        <v>12</v>
      </c>
      <c r="D11" s="164"/>
      <c r="E11" s="164"/>
      <c r="F11" s="164"/>
      <c r="G11" s="164"/>
      <c r="H11" s="164"/>
      <c r="I11" s="164"/>
      <c r="J11" s="164"/>
      <c r="K11" s="86"/>
      <c r="L11" s="87"/>
      <c r="M11" s="85">
        <f>+K11*L11</f>
        <v>0</v>
      </c>
    </row>
    <row r="12" spans="2:13" ht="20.100000000000001" customHeight="1" x14ac:dyDescent="0.25">
      <c r="B12" s="131"/>
      <c r="C12" s="74" t="s">
        <v>13</v>
      </c>
      <c r="D12" s="164"/>
      <c r="E12" s="164"/>
      <c r="F12" s="164"/>
      <c r="G12" s="164"/>
      <c r="H12" s="164"/>
      <c r="I12" s="164"/>
      <c r="J12" s="164"/>
      <c r="K12" s="86"/>
      <c r="L12" s="87"/>
      <c r="M12" s="85">
        <f t="shared" ref="M12:M19" si="0">+K12*L12</f>
        <v>0</v>
      </c>
    </row>
    <row r="13" spans="2:13" ht="20.100000000000001" customHeight="1" x14ac:dyDescent="0.25">
      <c r="B13" s="131"/>
      <c r="C13" s="74" t="s">
        <v>14</v>
      </c>
      <c r="D13" s="164"/>
      <c r="E13" s="164"/>
      <c r="F13" s="164"/>
      <c r="G13" s="164"/>
      <c r="H13" s="164"/>
      <c r="I13" s="164"/>
      <c r="J13" s="164"/>
      <c r="K13" s="86"/>
      <c r="L13" s="87"/>
      <c r="M13" s="85">
        <f t="shared" si="0"/>
        <v>0</v>
      </c>
    </row>
    <row r="14" spans="2:13" ht="20.100000000000001" customHeight="1" x14ac:dyDescent="0.25">
      <c r="B14" s="131"/>
      <c r="C14" s="74" t="s">
        <v>15</v>
      </c>
      <c r="D14" s="164"/>
      <c r="E14" s="164"/>
      <c r="F14" s="164"/>
      <c r="G14" s="164"/>
      <c r="H14" s="164"/>
      <c r="I14" s="164"/>
      <c r="J14" s="164"/>
      <c r="K14" s="86"/>
      <c r="L14" s="87"/>
      <c r="M14" s="85">
        <f t="shared" si="0"/>
        <v>0</v>
      </c>
    </row>
    <row r="15" spans="2:13" ht="20.100000000000001" customHeight="1" x14ac:dyDescent="0.25">
      <c r="B15" s="131"/>
      <c r="C15" s="74" t="s">
        <v>16</v>
      </c>
      <c r="D15" s="164"/>
      <c r="E15" s="164"/>
      <c r="F15" s="164"/>
      <c r="G15" s="164"/>
      <c r="H15" s="164"/>
      <c r="I15" s="164"/>
      <c r="J15" s="164"/>
      <c r="K15" s="86"/>
      <c r="L15" s="87"/>
      <c r="M15" s="85">
        <f t="shared" si="0"/>
        <v>0</v>
      </c>
    </row>
    <row r="16" spans="2:13" ht="20.100000000000001" customHeight="1" x14ac:dyDescent="0.25">
      <c r="B16" s="131"/>
      <c r="C16" s="74" t="s">
        <v>17</v>
      </c>
      <c r="D16" s="164"/>
      <c r="E16" s="164"/>
      <c r="F16" s="164"/>
      <c r="G16" s="164"/>
      <c r="H16" s="164"/>
      <c r="I16" s="164"/>
      <c r="J16" s="164"/>
      <c r="K16" s="86"/>
      <c r="L16" s="87"/>
      <c r="M16" s="85">
        <f t="shared" si="0"/>
        <v>0</v>
      </c>
    </row>
    <row r="17" spans="2:13" ht="20.100000000000001" customHeight="1" x14ac:dyDescent="0.25">
      <c r="B17" s="131"/>
      <c r="C17" s="74" t="s">
        <v>18</v>
      </c>
      <c r="D17" s="164"/>
      <c r="E17" s="164"/>
      <c r="F17" s="164"/>
      <c r="G17" s="164"/>
      <c r="H17" s="164"/>
      <c r="I17" s="164"/>
      <c r="J17" s="164"/>
      <c r="K17" s="86"/>
      <c r="L17" s="87"/>
      <c r="M17" s="85">
        <f t="shared" si="0"/>
        <v>0</v>
      </c>
    </row>
    <row r="18" spans="2:13" ht="20.100000000000001" customHeight="1" x14ac:dyDescent="0.25">
      <c r="B18" s="131"/>
      <c r="C18" s="74" t="s">
        <v>19</v>
      </c>
      <c r="D18" s="164"/>
      <c r="E18" s="164"/>
      <c r="F18" s="164"/>
      <c r="G18" s="164"/>
      <c r="H18" s="164"/>
      <c r="I18" s="164"/>
      <c r="J18" s="164"/>
      <c r="K18" s="86"/>
      <c r="L18" s="87"/>
      <c r="M18" s="85">
        <f t="shared" si="0"/>
        <v>0</v>
      </c>
    </row>
    <row r="19" spans="2:13" ht="20.100000000000001" customHeight="1" x14ac:dyDescent="0.25">
      <c r="B19" s="131"/>
      <c r="C19" s="74" t="s">
        <v>20</v>
      </c>
      <c r="D19" s="164"/>
      <c r="E19" s="164"/>
      <c r="F19" s="164"/>
      <c r="G19" s="164"/>
      <c r="H19" s="164"/>
      <c r="I19" s="164"/>
      <c r="J19" s="164"/>
      <c r="K19" s="86"/>
      <c r="L19" s="87"/>
      <c r="M19" s="85">
        <f t="shared" si="0"/>
        <v>0</v>
      </c>
    </row>
    <row r="20" spans="2:13" ht="20.100000000000001" customHeight="1" x14ac:dyDescent="0.25">
      <c r="B20" s="131"/>
      <c r="C20" s="74"/>
      <c r="D20" s="167" t="s">
        <v>21</v>
      </c>
      <c r="E20" s="167"/>
      <c r="F20" s="167"/>
      <c r="G20" s="167"/>
      <c r="H20" s="167"/>
      <c r="I20" s="167"/>
      <c r="J20" s="110" t="str">
        <f>IF(M21="10%","Da","Ne")</f>
        <v>Ne</v>
      </c>
      <c r="K20" s="89" t="str">
        <f>IF(M21&gt;="10%","10%","0%")</f>
        <v>0%</v>
      </c>
      <c r="L20" s="89" t="s">
        <v>22</v>
      </c>
      <c r="M20" s="90">
        <f>SUM(M10:M19)</f>
        <v>0</v>
      </c>
    </row>
    <row r="21" spans="2:13" ht="20.100000000000001" customHeight="1" x14ac:dyDescent="0.25">
      <c r="B21" s="131"/>
      <c r="C21" s="74"/>
      <c r="D21" s="91"/>
      <c r="E21" s="77"/>
      <c r="F21" s="77"/>
      <c r="G21" s="77"/>
      <c r="H21" s="77"/>
      <c r="I21" s="77"/>
      <c r="J21" s="75"/>
      <c r="K21" s="75"/>
      <c r="L21" s="75"/>
      <c r="M21" s="92" t="str">
        <f>IFERROR(IF((M20/$L$6)&gt;=10%,"10%","0%"),"0%")</f>
        <v>0%</v>
      </c>
    </row>
    <row r="22" spans="2:13" ht="20.100000000000001" customHeight="1" x14ac:dyDescent="0.25">
      <c r="B22" s="131"/>
      <c r="C22" s="74" t="s">
        <v>24</v>
      </c>
      <c r="D22" s="160" t="s">
        <v>4</v>
      </c>
      <c r="E22" s="75"/>
      <c r="F22" s="75"/>
      <c r="G22" s="75"/>
      <c r="H22" s="75"/>
      <c r="I22" s="75"/>
      <c r="J22" s="74"/>
      <c r="K22" s="74"/>
      <c r="L22" s="74"/>
      <c r="M22" s="93"/>
    </row>
    <row r="23" spans="2:13" ht="20.100000000000001" customHeight="1" x14ac:dyDescent="0.25">
      <c r="B23" s="131"/>
      <c r="C23" s="74"/>
      <c r="D23" s="75" t="s">
        <v>5</v>
      </c>
      <c r="E23" s="165" t="s">
        <v>6</v>
      </c>
      <c r="F23" s="165"/>
      <c r="G23" s="165"/>
      <c r="H23" s="165"/>
      <c r="I23" s="165"/>
      <c r="J23" s="165"/>
      <c r="K23" s="165"/>
      <c r="L23" s="165"/>
      <c r="M23" s="166"/>
    </row>
    <row r="24" spans="2:13" ht="28.5" x14ac:dyDescent="0.25">
      <c r="B24" s="131"/>
      <c r="C24" s="74"/>
      <c r="D24" s="78" t="s">
        <v>161</v>
      </c>
      <c r="E24" s="75"/>
      <c r="F24" s="75"/>
      <c r="G24" s="78"/>
      <c r="H24" s="79"/>
      <c r="I24" s="78"/>
      <c r="J24" s="80"/>
      <c r="K24" s="81" t="s">
        <v>8</v>
      </c>
      <c r="L24" s="80" t="s">
        <v>9</v>
      </c>
      <c r="M24" s="82" t="s">
        <v>10</v>
      </c>
    </row>
    <row r="25" spans="2:13" ht="20.100000000000001" customHeight="1" x14ac:dyDescent="0.25">
      <c r="B25" s="131"/>
      <c r="C25" s="74" t="s">
        <v>11</v>
      </c>
      <c r="D25" s="164"/>
      <c r="E25" s="164"/>
      <c r="F25" s="164"/>
      <c r="G25" s="164"/>
      <c r="H25" s="164"/>
      <c r="I25" s="164"/>
      <c r="J25" s="164"/>
      <c r="K25" s="83"/>
      <c r="L25" s="84"/>
      <c r="M25" s="85">
        <f>K25*L25</f>
        <v>0</v>
      </c>
    </row>
    <row r="26" spans="2:13" ht="20.100000000000001" customHeight="1" x14ac:dyDescent="0.25">
      <c r="B26" s="131"/>
      <c r="C26" s="74" t="s">
        <v>12</v>
      </c>
      <c r="D26" s="164"/>
      <c r="E26" s="164"/>
      <c r="F26" s="164"/>
      <c r="G26" s="164"/>
      <c r="H26" s="164"/>
      <c r="I26" s="164"/>
      <c r="J26" s="164"/>
      <c r="K26" s="86"/>
      <c r="L26" s="87"/>
      <c r="M26" s="85">
        <f>+K26*L26</f>
        <v>0</v>
      </c>
    </row>
    <row r="27" spans="2:13" ht="20.100000000000001" customHeight="1" x14ac:dyDescent="0.25">
      <c r="B27" s="131"/>
      <c r="C27" s="74" t="s">
        <v>13</v>
      </c>
      <c r="D27" s="164"/>
      <c r="E27" s="164"/>
      <c r="F27" s="164"/>
      <c r="G27" s="164"/>
      <c r="H27" s="164"/>
      <c r="I27" s="164"/>
      <c r="J27" s="164"/>
      <c r="K27" s="86"/>
      <c r="L27" s="87"/>
      <c r="M27" s="85">
        <f t="shared" ref="M27:M34" si="1">+K27*L27</f>
        <v>0</v>
      </c>
    </row>
    <row r="28" spans="2:13" ht="20.100000000000001" customHeight="1" x14ac:dyDescent="0.25">
      <c r="B28" s="131"/>
      <c r="C28" s="74" t="s">
        <v>14</v>
      </c>
      <c r="D28" s="164"/>
      <c r="E28" s="164"/>
      <c r="F28" s="164"/>
      <c r="G28" s="164"/>
      <c r="H28" s="164"/>
      <c r="I28" s="164"/>
      <c r="J28" s="164"/>
      <c r="K28" s="86"/>
      <c r="L28" s="87"/>
      <c r="M28" s="85">
        <f t="shared" si="1"/>
        <v>0</v>
      </c>
    </row>
    <row r="29" spans="2:13" ht="20.100000000000001" customHeight="1" x14ac:dyDescent="0.25">
      <c r="B29" s="131"/>
      <c r="C29" s="74" t="s">
        <v>15</v>
      </c>
      <c r="D29" s="164"/>
      <c r="E29" s="164"/>
      <c r="F29" s="164"/>
      <c r="G29" s="164"/>
      <c r="H29" s="164"/>
      <c r="I29" s="164"/>
      <c r="J29" s="164"/>
      <c r="K29" s="86"/>
      <c r="L29" s="87"/>
      <c r="M29" s="85">
        <f t="shared" si="1"/>
        <v>0</v>
      </c>
    </row>
    <row r="30" spans="2:13" ht="20.100000000000001" customHeight="1" x14ac:dyDescent="0.25">
      <c r="B30" s="131"/>
      <c r="C30" s="74" t="s">
        <v>16</v>
      </c>
      <c r="D30" s="164"/>
      <c r="E30" s="164"/>
      <c r="F30" s="164"/>
      <c r="G30" s="164"/>
      <c r="H30" s="164"/>
      <c r="I30" s="164"/>
      <c r="J30" s="164"/>
      <c r="K30" s="86"/>
      <c r="L30" s="87"/>
      <c r="M30" s="85">
        <f t="shared" si="1"/>
        <v>0</v>
      </c>
    </row>
    <row r="31" spans="2:13" ht="20.100000000000001" customHeight="1" x14ac:dyDescent="0.25">
      <c r="B31" s="131"/>
      <c r="C31" s="74" t="s">
        <v>17</v>
      </c>
      <c r="D31" s="164"/>
      <c r="E31" s="164"/>
      <c r="F31" s="164"/>
      <c r="G31" s="164"/>
      <c r="H31" s="164"/>
      <c r="I31" s="164"/>
      <c r="J31" s="164"/>
      <c r="K31" s="86"/>
      <c r="L31" s="87"/>
      <c r="M31" s="85">
        <f t="shared" si="1"/>
        <v>0</v>
      </c>
    </row>
    <row r="32" spans="2:13" ht="20.100000000000001" customHeight="1" x14ac:dyDescent="0.25">
      <c r="B32" s="131"/>
      <c r="C32" s="74" t="s">
        <v>18</v>
      </c>
      <c r="D32" s="164"/>
      <c r="E32" s="164"/>
      <c r="F32" s="164"/>
      <c r="G32" s="164"/>
      <c r="H32" s="164"/>
      <c r="I32" s="164"/>
      <c r="J32" s="164"/>
      <c r="K32" s="86"/>
      <c r="L32" s="87"/>
      <c r="M32" s="85">
        <f t="shared" si="1"/>
        <v>0</v>
      </c>
    </row>
    <row r="33" spans="2:13" s="14" customFormat="1" ht="20.100000000000001" customHeight="1" x14ac:dyDescent="0.25">
      <c r="B33" s="131"/>
      <c r="C33" s="74" t="s">
        <v>19</v>
      </c>
      <c r="D33" s="164"/>
      <c r="E33" s="164"/>
      <c r="F33" s="164"/>
      <c r="G33" s="164"/>
      <c r="H33" s="164"/>
      <c r="I33" s="164"/>
      <c r="J33" s="164"/>
      <c r="K33" s="86"/>
      <c r="L33" s="87"/>
      <c r="M33" s="85">
        <f t="shared" si="1"/>
        <v>0</v>
      </c>
    </row>
    <row r="34" spans="2:13" s="14" customFormat="1" ht="20.100000000000001" customHeight="1" x14ac:dyDescent="0.25">
      <c r="B34" s="131"/>
      <c r="C34" s="74" t="s">
        <v>20</v>
      </c>
      <c r="D34" s="164"/>
      <c r="E34" s="164"/>
      <c r="F34" s="164"/>
      <c r="G34" s="164"/>
      <c r="H34" s="164"/>
      <c r="I34" s="164"/>
      <c r="J34" s="164"/>
      <c r="K34" s="86"/>
      <c r="L34" s="87"/>
      <c r="M34" s="85">
        <f t="shared" si="1"/>
        <v>0</v>
      </c>
    </row>
    <row r="35" spans="2:13" s="14" customFormat="1" ht="20.100000000000001" customHeight="1" x14ac:dyDescent="0.25">
      <c r="B35" s="131"/>
      <c r="C35" s="74"/>
      <c r="D35" s="167" t="s">
        <v>21</v>
      </c>
      <c r="E35" s="167"/>
      <c r="F35" s="167"/>
      <c r="G35" s="167"/>
      <c r="H35" s="167"/>
      <c r="I35" s="167"/>
      <c r="J35" s="110" t="str">
        <f>IF(M36="10%","Da","Ne")</f>
        <v>Ne</v>
      </c>
      <c r="K35" s="89" t="str">
        <f>IF(M36&gt;="10%","10%","0%")</f>
        <v>0%</v>
      </c>
      <c r="L35" s="89" t="s">
        <v>22</v>
      </c>
      <c r="M35" s="90">
        <f>SUM(M25:M34)</f>
        <v>0</v>
      </c>
    </row>
    <row r="36" spans="2:13" s="14" customFormat="1" ht="20.100000000000001" customHeight="1" x14ac:dyDescent="0.25">
      <c r="B36" s="131"/>
      <c r="C36" s="74"/>
      <c r="D36" s="91"/>
      <c r="E36" s="77"/>
      <c r="F36" s="77"/>
      <c r="G36" s="77"/>
      <c r="H36" s="77"/>
      <c r="I36" s="77"/>
      <c r="J36" s="75"/>
      <c r="K36" s="75"/>
      <c r="L36" s="75"/>
      <c r="M36" s="92" t="str">
        <f>IFERROR(IF((M35/$L$6)&gt;=10%,"10%","0%"),"0%")</f>
        <v>0%</v>
      </c>
    </row>
    <row r="37" spans="2:13" s="14" customFormat="1" ht="20.100000000000001" customHeight="1" x14ac:dyDescent="0.25">
      <c r="B37" s="131"/>
      <c r="C37" s="74" t="s">
        <v>25</v>
      </c>
      <c r="D37" s="160" t="s">
        <v>4</v>
      </c>
      <c r="E37" s="75"/>
      <c r="F37" s="75"/>
      <c r="G37" s="75"/>
      <c r="H37" s="75"/>
      <c r="I37" s="75"/>
      <c r="J37" s="75"/>
      <c r="K37" s="75"/>
      <c r="L37" s="75"/>
      <c r="M37" s="94"/>
    </row>
    <row r="38" spans="2:13" s="14" customFormat="1" ht="20.100000000000001" customHeight="1" x14ac:dyDescent="0.25">
      <c r="B38" s="131"/>
      <c r="C38" s="74"/>
      <c r="D38" s="75" t="s">
        <v>5</v>
      </c>
      <c r="E38" s="165" t="s">
        <v>6</v>
      </c>
      <c r="F38" s="165"/>
      <c r="G38" s="165"/>
      <c r="H38" s="165"/>
      <c r="I38" s="165"/>
      <c r="J38" s="165"/>
      <c r="K38" s="165"/>
      <c r="L38" s="165"/>
      <c r="M38" s="166"/>
    </row>
    <row r="39" spans="2:13" s="14" customFormat="1" ht="28.5" x14ac:dyDescent="0.25">
      <c r="B39" s="131"/>
      <c r="C39" s="74"/>
      <c r="D39" s="78" t="s">
        <v>161</v>
      </c>
      <c r="E39" s="75"/>
      <c r="F39" s="75"/>
      <c r="G39" s="78"/>
      <c r="H39" s="79"/>
      <c r="I39" s="78"/>
      <c r="J39" s="80"/>
      <c r="K39" s="81" t="s">
        <v>8</v>
      </c>
      <c r="L39" s="80" t="s">
        <v>9</v>
      </c>
      <c r="M39" s="82" t="s">
        <v>10</v>
      </c>
    </row>
    <row r="40" spans="2:13" s="14" customFormat="1" ht="20.100000000000001" customHeight="1" x14ac:dyDescent="0.25">
      <c r="B40" s="131"/>
      <c r="C40" s="74" t="s">
        <v>11</v>
      </c>
      <c r="D40" s="164"/>
      <c r="E40" s="164"/>
      <c r="F40" s="164"/>
      <c r="G40" s="164"/>
      <c r="H40" s="164"/>
      <c r="I40" s="164"/>
      <c r="J40" s="164"/>
      <c r="K40" s="83"/>
      <c r="L40" s="84"/>
      <c r="M40" s="85">
        <f>K40*L40</f>
        <v>0</v>
      </c>
    </row>
    <row r="41" spans="2:13" s="14" customFormat="1" ht="20.100000000000001" customHeight="1" x14ac:dyDescent="0.25">
      <c r="B41" s="131"/>
      <c r="C41" s="74" t="s">
        <v>12</v>
      </c>
      <c r="D41" s="164"/>
      <c r="E41" s="164"/>
      <c r="F41" s="164"/>
      <c r="G41" s="164"/>
      <c r="H41" s="164"/>
      <c r="I41" s="164"/>
      <c r="J41" s="164"/>
      <c r="K41" s="86"/>
      <c r="L41" s="87"/>
      <c r="M41" s="85">
        <f>+K41*L41</f>
        <v>0</v>
      </c>
    </row>
    <row r="42" spans="2:13" s="14" customFormat="1" ht="20.100000000000001" customHeight="1" x14ac:dyDescent="0.25">
      <c r="B42" s="131"/>
      <c r="C42" s="74" t="s">
        <v>13</v>
      </c>
      <c r="D42" s="164"/>
      <c r="E42" s="164"/>
      <c r="F42" s="164"/>
      <c r="G42" s="164"/>
      <c r="H42" s="164"/>
      <c r="I42" s="164"/>
      <c r="J42" s="164"/>
      <c r="K42" s="86"/>
      <c r="L42" s="87"/>
      <c r="M42" s="85">
        <f t="shared" ref="M42:M49" si="2">+K42*L42</f>
        <v>0</v>
      </c>
    </row>
    <row r="43" spans="2:13" s="14" customFormat="1" ht="20.100000000000001" customHeight="1" x14ac:dyDescent="0.25">
      <c r="B43" s="131"/>
      <c r="C43" s="74" t="s">
        <v>14</v>
      </c>
      <c r="D43" s="164"/>
      <c r="E43" s="164"/>
      <c r="F43" s="164"/>
      <c r="G43" s="164"/>
      <c r="H43" s="164"/>
      <c r="I43" s="164"/>
      <c r="J43" s="164"/>
      <c r="K43" s="86"/>
      <c r="L43" s="87"/>
      <c r="M43" s="85">
        <f t="shared" si="2"/>
        <v>0</v>
      </c>
    </row>
    <row r="44" spans="2:13" s="14" customFormat="1" ht="20.100000000000001" customHeight="1" x14ac:dyDescent="0.25">
      <c r="B44" s="131"/>
      <c r="C44" s="74" t="s">
        <v>15</v>
      </c>
      <c r="D44" s="164"/>
      <c r="E44" s="164"/>
      <c r="F44" s="164"/>
      <c r="G44" s="164"/>
      <c r="H44" s="164"/>
      <c r="I44" s="164"/>
      <c r="J44" s="164"/>
      <c r="K44" s="86"/>
      <c r="L44" s="87"/>
      <c r="M44" s="85">
        <f t="shared" si="2"/>
        <v>0</v>
      </c>
    </row>
    <row r="45" spans="2:13" s="14" customFormat="1" ht="20.100000000000001" customHeight="1" x14ac:dyDescent="0.25">
      <c r="B45" s="131"/>
      <c r="C45" s="74" t="s">
        <v>16</v>
      </c>
      <c r="D45" s="164"/>
      <c r="E45" s="164"/>
      <c r="F45" s="164"/>
      <c r="G45" s="164"/>
      <c r="H45" s="164"/>
      <c r="I45" s="164"/>
      <c r="J45" s="164"/>
      <c r="K45" s="86"/>
      <c r="L45" s="87"/>
      <c r="M45" s="85">
        <f t="shared" si="2"/>
        <v>0</v>
      </c>
    </row>
    <row r="46" spans="2:13" s="14" customFormat="1" ht="20.100000000000001" customHeight="1" x14ac:dyDescent="0.25">
      <c r="B46" s="131"/>
      <c r="C46" s="74" t="s">
        <v>17</v>
      </c>
      <c r="D46" s="164"/>
      <c r="E46" s="164"/>
      <c r="F46" s="164"/>
      <c r="G46" s="164"/>
      <c r="H46" s="164"/>
      <c r="I46" s="164"/>
      <c r="J46" s="164"/>
      <c r="K46" s="86"/>
      <c r="L46" s="87"/>
      <c r="M46" s="85">
        <f t="shared" si="2"/>
        <v>0</v>
      </c>
    </row>
    <row r="47" spans="2:13" s="14" customFormat="1" ht="20.100000000000001" customHeight="1" x14ac:dyDescent="0.25">
      <c r="B47" s="131"/>
      <c r="C47" s="74" t="s">
        <v>18</v>
      </c>
      <c r="D47" s="164"/>
      <c r="E47" s="164"/>
      <c r="F47" s="164"/>
      <c r="G47" s="164"/>
      <c r="H47" s="164"/>
      <c r="I47" s="164"/>
      <c r="J47" s="164"/>
      <c r="K47" s="86"/>
      <c r="L47" s="87"/>
      <c r="M47" s="85">
        <f t="shared" si="2"/>
        <v>0</v>
      </c>
    </row>
    <row r="48" spans="2:13" s="14" customFormat="1" ht="20.100000000000001" customHeight="1" x14ac:dyDescent="0.25">
      <c r="B48" s="131"/>
      <c r="C48" s="74" t="s">
        <v>19</v>
      </c>
      <c r="D48" s="164"/>
      <c r="E48" s="164"/>
      <c r="F48" s="164"/>
      <c r="G48" s="164"/>
      <c r="H48" s="164"/>
      <c r="I48" s="164"/>
      <c r="J48" s="164"/>
      <c r="K48" s="86"/>
      <c r="L48" s="87"/>
      <c r="M48" s="85">
        <f t="shared" si="2"/>
        <v>0</v>
      </c>
    </row>
    <row r="49" spans="2:13" s="14" customFormat="1" ht="20.100000000000001" customHeight="1" x14ac:dyDescent="0.25">
      <c r="B49" s="131"/>
      <c r="C49" s="74" t="s">
        <v>20</v>
      </c>
      <c r="D49" s="164"/>
      <c r="E49" s="164"/>
      <c r="F49" s="164"/>
      <c r="G49" s="164"/>
      <c r="H49" s="164"/>
      <c r="I49" s="164"/>
      <c r="J49" s="164"/>
      <c r="K49" s="86"/>
      <c r="L49" s="87"/>
      <c r="M49" s="85">
        <f t="shared" si="2"/>
        <v>0</v>
      </c>
    </row>
    <row r="50" spans="2:13" s="14" customFormat="1" ht="20.100000000000001" customHeight="1" x14ac:dyDescent="0.25">
      <c r="B50" s="131"/>
      <c r="C50" s="74"/>
      <c r="D50" s="167" t="s">
        <v>21</v>
      </c>
      <c r="E50" s="167"/>
      <c r="F50" s="167"/>
      <c r="G50" s="167"/>
      <c r="H50" s="167"/>
      <c r="I50" s="167"/>
      <c r="J50" s="110" t="str">
        <f>IF(M51="10%","Da","Ne")</f>
        <v>Ne</v>
      </c>
      <c r="K50" s="89" t="str">
        <f>IF(M51&gt;="10%","10%","0%")</f>
        <v>0%</v>
      </c>
      <c r="L50" s="89" t="s">
        <v>22</v>
      </c>
      <c r="M50" s="90">
        <f>SUM(M40:M49)</f>
        <v>0</v>
      </c>
    </row>
    <row r="51" spans="2:13" s="14" customFormat="1" ht="20.100000000000001" customHeight="1" x14ac:dyDescent="0.25">
      <c r="B51" s="131"/>
      <c r="C51" s="74"/>
      <c r="D51" s="91"/>
      <c r="E51" s="77"/>
      <c r="F51" s="77"/>
      <c r="G51" s="77"/>
      <c r="H51" s="77"/>
      <c r="I51" s="77"/>
      <c r="J51" s="75"/>
      <c r="K51" s="75"/>
      <c r="L51" s="75"/>
      <c r="M51" s="92" t="str">
        <f>IFERROR(IF((M50/$L$6)&gt;=10%,"10%","0%"),"0%")</f>
        <v>0%</v>
      </c>
    </row>
    <row r="52" spans="2:13" s="14" customFormat="1" ht="20.100000000000001" customHeight="1" x14ac:dyDescent="0.25">
      <c r="B52" s="131"/>
      <c r="C52" s="74" t="s">
        <v>26</v>
      </c>
      <c r="D52" s="160" t="s">
        <v>4</v>
      </c>
      <c r="E52" s="75"/>
      <c r="F52" s="75"/>
      <c r="G52" s="75"/>
      <c r="H52" s="75"/>
      <c r="I52" s="75"/>
      <c r="J52" s="75"/>
      <c r="K52" s="75"/>
      <c r="L52" s="75"/>
      <c r="M52" s="76"/>
    </row>
    <row r="53" spans="2:13" s="14" customFormat="1" ht="20.100000000000001" customHeight="1" x14ac:dyDescent="0.25">
      <c r="B53" s="131"/>
      <c r="C53" s="74"/>
      <c r="D53" s="75" t="s">
        <v>5</v>
      </c>
      <c r="E53" s="165" t="s">
        <v>6</v>
      </c>
      <c r="F53" s="165"/>
      <c r="G53" s="165"/>
      <c r="H53" s="165"/>
      <c r="I53" s="165"/>
      <c r="J53" s="165"/>
      <c r="K53" s="165"/>
      <c r="L53" s="165"/>
      <c r="M53" s="166"/>
    </row>
    <row r="54" spans="2:13" s="14" customFormat="1" ht="24.75" customHeight="1" x14ac:dyDescent="0.25">
      <c r="B54" s="131"/>
      <c r="C54" s="74"/>
      <c r="D54" s="78" t="s">
        <v>161</v>
      </c>
      <c r="E54" s="75"/>
      <c r="F54" s="75"/>
      <c r="G54" s="78"/>
      <c r="H54" s="79"/>
      <c r="I54" s="78"/>
      <c r="J54" s="80"/>
      <c r="K54" s="81" t="s">
        <v>8</v>
      </c>
      <c r="L54" s="80" t="s">
        <v>9</v>
      </c>
      <c r="M54" s="82" t="s">
        <v>10</v>
      </c>
    </row>
    <row r="55" spans="2:13" s="14" customFormat="1" ht="22.5" customHeight="1" x14ac:dyDescent="0.25">
      <c r="B55" s="131"/>
      <c r="C55" s="74" t="s">
        <v>11</v>
      </c>
      <c r="D55" s="164"/>
      <c r="E55" s="164"/>
      <c r="F55" s="164"/>
      <c r="G55" s="164"/>
      <c r="H55" s="164"/>
      <c r="I55" s="164"/>
      <c r="J55" s="164"/>
      <c r="K55" s="83"/>
      <c r="L55" s="84"/>
      <c r="M55" s="85">
        <f>K55*L55</f>
        <v>0</v>
      </c>
    </row>
    <row r="56" spans="2:13" s="14" customFormat="1" ht="20.100000000000001" customHeight="1" x14ac:dyDescent="0.25">
      <c r="B56" s="131"/>
      <c r="C56" s="74" t="s">
        <v>12</v>
      </c>
      <c r="D56" s="164"/>
      <c r="E56" s="164"/>
      <c r="F56" s="164"/>
      <c r="G56" s="164"/>
      <c r="H56" s="164"/>
      <c r="I56" s="164"/>
      <c r="J56" s="164"/>
      <c r="K56" s="86"/>
      <c r="L56" s="87"/>
      <c r="M56" s="85">
        <f>+K56*L56</f>
        <v>0</v>
      </c>
    </row>
    <row r="57" spans="2:13" s="14" customFormat="1" ht="20.100000000000001" customHeight="1" x14ac:dyDescent="0.25">
      <c r="B57" s="131"/>
      <c r="C57" s="74" t="s">
        <v>13</v>
      </c>
      <c r="D57" s="164"/>
      <c r="E57" s="164"/>
      <c r="F57" s="164"/>
      <c r="G57" s="164"/>
      <c r="H57" s="164"/>
      <c r="I57" s="164"/>
      <c r="J57" s="164"/>
      <c r="K57" s="86"/>
      <c r="L57" s="87"/>
      <c r="M57" s="85">
        <f t="shared" ref="M57:M64" si="3">+K57*L57</f>
        <v>0</v>
      </c>
    </row>
    <row r="58" spans="2:13" s="14" customFormat="1" ht="20.100000000000001" customHeight="1" x14ac:dyDescent="0.25">
      <c r="B58" s="131"/>
      <c r="C58" s="74" t="s">
        <v>14</v>
      </c>
      <c r="D58" s="164"/>
      <c r="E58" s="164"/>
      <c r="F58" s="164"/>
      <c r="G58" s="164"/>
      <c r="H58" s="164"/>
      <c r="I58" s="164"/>
      <c r="J58" s="164"/>
      <c r="K58" s="86"/>
      <c r="L58" s="87"/>
      <c r="M58" s="85">
        <f t="shared" si="3"/>
        <v>0</v>
      </c>
    </row>
    <row r="59" spans="2:13" s="14" customFormat="1" ht="20.100000000000001" customHeight="1" x14ac:dyDescent="0.25">
      <c r="B59" s="131"/>
      <c r="C59" s="74" t="s">
        <v>15</v>
      </c>
      <c r="D59" s="164"/>
      <c r="E59" s="164"/>
      <c r="F59" s="164"/>
      <c r="G59" s="164"/>
      <c r="H59" s="164"/>
      <c r="I59" s="164"/>
      <c r="J59" s="164"/>
      <c r="K59" s="86"/>
      <c r="L59" s="87"/>
      <c r="M59" s="85">
        <f t="shared" si="3"/>
        <v>0</v>
      </c>
    </row>
    <row r="60" spans="2:13" s="14" customFormat="1" ht="20.100000000000001" customHeight="1" x14ac:dyDescent="0.25">
      <c r="B60" s="131"/>
      <c r="C60" s="74" t="s">
        <v>16</v>
      </c>
      <c r="D60" s="164"/>
      <c r="E60" s="164"/>
      <c r="F60" s="164"/>
      <c r="G60" s="164"/>
      <c r="H60" s="164"/>
      <c r="I60" s="164"/>
      <c r="J60" s="164"/>
      <c r="K60" s="86"/>
      <c r="L60" s="87"/>
      <c r="M60" s="85">
        <f t="shared" si="3"/>
        <v>0</v>
      </c>
    </row>
    <row r="61" spans="2:13" s="14" customFormat="1" ht="20.100000000000001" customHeight="1" x14ac:dyDescent="0.25">
      <c r="B61" s="131"/>
      <c r="C61" s="74" t="s">
        <v>17</v>
      </c>
      <c r="D61" s="164"/>
      <c r="E61" s="164"/>
      <c r="F61" s="164"/>
      <c r="G61" s="164"/>
      <c r="H61" s="164"/>
      <c r="I61" s="164"/>
      <c r="J61" s="164"/>
      <c r="K61" s="86"/>
      <c r="L61" s="87"/>
      <c r="M61" s="85">
        <f t="shared" si="3"/>
        <v>0</v>
      </c>
    </row>
    <row r="62" spans="2:13" s="14" customFormat="1" ht="20.100000000000001" customHeight="1" x14ac:dyDescent="0.25">
      <c r="B62" s="131"/>
      <c r="C62" s="74" t="s">
        <v>18</v>
      </c>
      <c r="D62" s="164"/>
      <c r="E62" s="164"/>
      <c r="F62" s="164"/>
      <c r="G62" s="164"/>
      <c r="H62" s="164"/>
      <c r="I62" s="164"/>
      <c r="J62" s="164"/>
      <c r="K62" s="86"/>
      <c r="L62" s="87"/>
      <c r="M62" s="85">
        <f t="shared" si="3"/>
        <v>0</v>
      </c>
    </row>
    <row r="63" spans="2:13" s="14" customFormat="1" ht="20.100000000000001" customHeight="1" x14ac:dyDescent="0.25">
      <c r="B63" s="131"/>
      <c r="C63" s="74" t="s">
        <v>19</v>
      </c>
      <c r="D63" s="164"/>
      <c r="E63" s="164"/>
      <c r="F63" s="164"/>
      <c r="G63" s="164"/>
      <c r="H63" s="164"/>
      <c r="I63" s="164"/>
      <c r="J63" s="164"/>
      <c r="K63" s="86"/>
      <c r="L63" s="87"/>
      <c r="M63" s="85">
        <f t="shared" si="3"/>
        <v>0</v>
      </c>
    </row>
    <row r="64" spans="2:13" s="14" customFormat="1" ht="20.100000000000001" customHeight="1" x14ac:dyDescent="0.25">
      <c r="B64" s="131"/>
      <c r="C64" s="74" t="s">
        <v>20</v>
      </c>
      <c r="D64" s="164"/>
      <c r="E64" s="164"/>
      <c r="F64" s="164"/>
      <c r="G64" s="164"/>
      <c r="H64" s="164"/>
      <c r="I64" s="164"/>
      <c r="J64" s="164"/>
      <c r="K64" s="86"/>
      <c r="L64" s="87"/>
      <c r="M64" s="85">
        <f t="shared" si="3"/>
        <v>0</v>
      </c>
    </row>
    <row r="65" spans="2:13" s="14" customFormat="1" ht="20.100000000000001" customHeight="1" x14ac:dyDescent="0.25">
      <c r="B65" s="131"/>
      <c r="C65" s="74"/>
      <c r="D65" s="167" t="s">
        <v>21</v>
      </c>
      <c r="E65" s="167"/>
      <c r="F65" s="167"/>
      <c r="G65" s="167"/>
      <c r="H65" s="167"/>
      <c r="I65" s="167"/>
      <c r="J65" s="110" t="str">
        <f>IF(M66="10%","Da","Ne")</f>
        <v>Ne</v>
      </c>
      <c r="K65" s="89" t="str">
        <f>IF(M66&gt;="10%","10%","0%")</f>
        <v>0%</v>
      </c>
      <c r="L65" s="89" t="s">
        <v>22</v>
      </c>
      <c r="M65" s="90">
        <f>SUM(M55:M64)</f>
        <v>0</v>
      </c>
    </row>
    <row r="66" spans="2:13" s="14" customFormat="1" ht="20.100000000000001" customHeight="1" x14ac:dyDescent="0.25">
      <c r="B66" s="131"/>
      <c r="C66" s="74"/>
      <c r="D66" s="91"/>
      <c r="E66" s="77"/>
      <c r="F66" s="77"/>
      <c r="G66" s="77"/>
      <c r="H66" s="77"/>
      <c r="I66" s="77"/>
      <c r="J66" s="75"/>
      <c r="K66" s="75"/>
      <c r="L66" s="75"/>
      <c r="M66" s="92" t="str">
        <f>IFERROR(IF((M65/$L$6)&gt;=10%,"10%","0%"),"0%")</f>
        <v>0%</v>
      </c>
    </row>
    <row r="67" spans="2:13" s="14" customFormat="1" ht="20.100000000000001" customHeight="1" x14ac:dyDescent="0.25">
      <c r="B67" s="131"/>
      <c r="C67" s="74" t="s">
        <v>27</v>
      </c>
      <c r="D67" s="160" t="s">
        <v>4</v>
      </c>
      <c r="E67" s="75"/>
      <c r="F67" s="75"/>
      <c r="G67" s="75"/>
      <c r="H67" s="75"/>
      <c r="I67" s="75"/>
      <c r="J67" s="75"/>
      <c r="K67" s="75"/>
      <c r="L67" s="75"/>
      <c r="M67" s="76"/>
    </row>
    <row r="68" spans="2:13" s="14" customFormat="1" ht="20.100000000000001" customHeight="1" x14ac:dyDescent="0.25">
      <c r="B68" s="131"/>
      <c r="C68" s="74"/>
      <c r="D68" s="75" t="s">
        <v>5</v>
      </c>
      <c r="E68" s="165" t="s">
        <v>6</v>
      </c>
      <c r="F68" s="165"/>
      <c r="G68" s="165"/>
      <c r="H68" s="165"/>
      <c r="I68" s="165"/>
      <c r="J68" s="165"/>
      <c r="K68" s="165"/>
      <c r="L68" s="165"/>
      <c r="M68" s="166"/>
    </row>
    <row r="69" spans="2:13" s="14" customFormat="1" ht="28.5" x14ac:dyDescent="0.25">
      <c r="B69" s="131"/>
      <c r="C69" s="74"/>
      <c r="D69" s="78" t="s">
        <v>161</v>
      </c>
      <c r="E69" s="75"/>
      <c r="F69" s="75"/>
      <c r="G69" s="78"/>
      <c r="H69" s="79"/>
      <c r="I69" s="78"/>
      <c r="J69" s="80"/>
      <c r="K69" s="81" t="s">
        <v>8</v>
      </c>
      <c r="L69" s="80" t="s">
        <v>9</v>
      </c>
      <c r="M69" s="82" t="s">
        <v>10</v>
      </c>
    </row>
    <row r="70" spans="2:13" s="14" customFormat="1" ht="20.100000000000001" customHeight="1" x14ac:dyDescent="0.25">
      <c r="B70" s="131"/>
      <c r="C70" s="74" t="s">
        <v>11</v>
      </c>
      <c r="D70" s="164"/>
      <c r="E70" s="164"/>
      <c r="F70" s="164"/>
      <c r="G70" s="164"/>
      <c r="H70" s="164"/>
      <c r="I70" s="164"/>
      <c r="J70" s="164"/>
      <c r="K70" s="83"/>
      <c r="L70" s="84"/>
      <c r="M70" s="85">
        <f>K70*L70</f>
        <v>0</v>
      </c>
    </row>
    <row r="71" spans="2:13" s="14" customFormat="1" ht="20.100000000000001" customHeight="1" x14ac:dyDescent="0.25">
      <c r="B71" s="131"/>
      <c r="C71" s="74" t="s">
        <v>12</v>
      </c>
      <c r="D71" s="164"/>
      <c r="E71" s="164"/>
      <c r="F71" s="164"/>
      <c r="G71" s="164"/>
      <c r="H71" s="164"/>
      <c r="I71" s="164"/>
      <c r="J71" s="164"/>
      <c r="K71" s="86"/>
      <c r="L71" s="87"/>
      <c r="M71" s="85">
        <f>+K71*L71</f>
        <v>0</v>
      </c>
    </row>
    <row r="72" spans="2:13" s="14" customFormat="1" ht="20.100000000000001" customHeight="1" x14ac:dyDescent="0.25">
      <c r="B72" s="131"/>
      <c r="C72" s="74" t="s">
        <v>13</v>
      </c>
      <c r="D72" s="164"/>
      <c r="E72" s="164"/>
      <c r="F72" s="164"/>
      <c r="G72" s="164"/>
      <c r="H72" s="164"/>
      <c r="I72" s="164"/>
      <c r="J72" s="164"/>
      <c r="K72" s="86"/>
      <c r="L72" s="87"/>
      <c r="M72" s="85">
        <f t="shared" ref="M72:M79" si="4">+K72*L72</f>
        <v>0</v>
      </c>
    </row>
    <row r="73" spans="2:13" s="14" customFormat="1" ht="20.100000000000001" customHeight="1" x14ac:dyDescent="0.25">
      <c r="B73" s="131"/>
      <c r="C73" s="74" t="s">
        <v>14</v>
      </c>
      <c r="D73" s="164"/>
      <c r="E73" s="164"/>
      <c r="F73" s="164"/>
      <c r="G73" s="164"/>
      <c r="H73" s="164"/>
      <c r="I73" s="164"/>
      <c r="J73" s="164"/>
      <c r="K73" s="86"/>
      <c r="L73" s="87"/>
      <c r="M73" s="85">
        <f t="shared" si="4"/>
        <v>0</v>
      </c>
    </row>
    <row r="74" spans="2:13" s="14" customFormat="1" ht="20.100000000000001" customHeight="1" x14ac:dyDescent="0.25">
      <c r="B74" s="131"/>
      <c r="C74" s="74" t="s">
        <v>15</v>
      </c>
      <c r="D74" s="164"/>
      <c r="E74" s="164"/>
      <c r="F74" s="164"/>
      <c r="G74" s="164"/>
      <c r="H74" s="164"/>
      <c r="I74" s="164"/>
      <c r="J74" s="164"/>
      <c r="K74" s="86"/>
      <c r="L74" s="87"/>
      <c r="M74" s="85">
        <f t="shared" si="4"/>
        <v>0</v>
      </c>
    </row>
    <row r="75" spans="2:13" s="14" customFormat="1" ht="20.100000000000001" customHeight="1" x14ac:dyDescent="0.25">
      <c r="B75" s="131"/>
      <c r="C75" s="74" t="s">
        <v>16</v>
      </c>
      <c r="D75" s="164"/>
      <c r="E75" s="164"/>
      <c r="F75" s="164"/>
      <c r="G75" s="164"/>
      <c r="H75" s="164"/>
      <c r="I75" s="164"/>
      <c r="J75" s="164"/>
      <c r="K75" s="86"/>
      <c r="L75" s="87"/>
      <c r="M75" s="85">
        <f t="shared" si="4"/>
        <v>0</v>
      </c>
    </row>
    <row r="76" spans="2:13" s="14" customFormat="1" ht="20.100000000000001" customHeight="1" x14ac:dyDescent="0.25">
      <c r="B76" s="131"/>
      <c r="C76" s="74" t="s">
        <v>17</v>
      </c>
      <c r="D76" s="164"/>
      <c r="E76" s="164"/>
      <c r="F76" s="164"/>
      <c r="G76" s="164"/>
      <c r="H76" s="164"/>
      <c r="I76" s="164"/>
      <c r="J76" s="164"/>
      <c r="K76" s="86"/>
      <c r="L76" s="87"/>
      <c r="M76" s="85">
        <f t="shared" si="4"/>
        <v>0</v>
      </c>
    </row>
    <row r="77" spans="2:13" s="14" customFormat="1" ht="20.100000000000001" customHeight="1" x14ac:dyDescent="0.25">
      <c r="B77" s="131"/>
      <c r="C77" s="74" t="s">
        <v>18</v>
      </c>
      <c r="D77" s="164"/>
      <c r="E77" s="164"/>
      <c r="F77" s="164"/>
      <c r="G77" s="164"/>
      <c r="H77" s="164"/>
      <c r="I77" s="164"/>
      <c r="J77" s="164"/>
      <c r="K77" s="86"/>
      <c r="L77" s="87"/>
      <c r="M77" s="85">
        <f t="shared" si="4"/>
        <v>0</v>
      </c>
    </row>
    <row r="78" spans="2:13" s="14" customFormat="1" ht="20.100000000000001" customHeight="1" x14ac:dyDescent="0.25">
      <c r="B78" s="131"/>
      <c r="C78" s="74" t="s">
        <v>19</v>
      </c>
      <c r="D78" s="164"/>
      <c r="E78" s="164"/>
      <c r="F78" s="164"/>
      <c r="G78" s="164"/>
      <c r="H78" s="164"/>
      <c r="I78" s="164"/>
      <c r="J78" s="164"/>
      <c r="K78" s="86"/>
      <c r="L78" s="87"/>
      <c r="M78" s="85">
        <f t="shared" si="4"/>
        <v>0</v>
      </c>
    </row>
    <row r="79" spans="2:13" s="14" customFormat="1" ht="20.100000000000001" customHeight="1" x14ac:dyDescent="0.25">
      <c r="B79" s="131"/>
      <c r="C79" s="74" t="s">
        <v>20</v>
      </c>
      <c r="D79" s="164"/>
      <c r="E79" s="164"/>
      <c r="F79" s="164"/>
      <c r="G79" s="164"/>
      <c r="H79" s="164"/>
      <c r="I79" s="164"/>
      <c r="J79" s="164"/>
      <c r="K79" s="86"/>
      <c r="L79" s="87"/>
      <c r="M79" s="85">
        <f t="shared" si="4"/>
        <v>0</v>
      </c>
    </row>
    <row r="80" spans="2:13" s="14" customFormat="1" ht="20.100000000000001" customHeight="1" x14ac:dyDescent="0.25">
      <c r="B80" s="131"/>
      <c r="C80" s="74"/>
      <c r="D80" s="167" t="s">
        <v>21</v>
      </c>
      <c r="E80" s="167"/>
      <c r="F80" s="167"/>
      <c r="G80" s="167"/>
      <c r="H80" s="167"/>
      <c r="I80" s="167"/>
      <c r="J80" s="110" t="str">
        <f>IF(M81="10%","Da","Ne")</f>
        <v>Ne</v>
      </c>
      <c r="K80" s="89" t="str">
        <f>IF(M81&gt;="10%","10%","0%")</f>
        <v>0%</v>
      </c>
      <c r="L80" s="89" t="s">
        <v>22</v>
      </c>
      <c r="M80" s="90">
        <f>SUM(M70:M79)</f>
        <v>0</v>
      </c>
    </row>
    <row r="81" spans="2:13" s="14" customFormat="1" ht="20.100000000000001" customHeight="1" x14ac:dyDescent="0.25">
      <c r="B81" s="131"/>
      <c r="C81" s="74"/>
      <c r="D81" s="91"/>
      <c r="E81" s="77"/>
      <c r="F81" s="77"/>
      <c r="G81" s="77"/>
      <c r="H81" s="77"/>
      <c r="I81" s="77"/>
      <c r="J81" s="75"/>
      <c r="K81" s="75"/>
      <c r="L81" s="75"/>
      <c r="M81" s="92" t="str">
        <f>IFERROR(IF((M80/$L$6)&gt;=10%,"10%","0%"),"0%")</f>
        <v>0%</v>
      </c>
    </row>
    <row r="82" spans="2:13" s="14" customFormat="1" ht="20.100000000000001" customHeight="1" x14ac:dyDescent="0.25">
      <c r="B82" s="131"/>
      <c r="C82" s="74" t="s">
        <v>28</v>
      </c>
      <c r="D82" s="160" t="s">
        <v>4</v>
      </c>
      <c r="E82" s="96"/>
      <c r="F82" s="96"/>
      <c r="G82" s="96"/>
      <c r="H82" s="96"/>
      <c r="I82" s="96"/>
      <c r="J82" s="97"/>
      <c r="K82" s="97"/>
      <c r="L82" s="97"/>
      <c r="M82" s="98"/>
    </row>
    <row r="83" spans="2:13" s="14" customFormat="1" ht="20.100000000000001" customHeight="1" x14ac:dyDescent="0.25">
      <c r="B83" s="131"/>
      <c r="C83" s="74"/>
      <c r="D83" s="75" t="s">
        <v>5</v>
      </c>
      <c r="E83" s="165" t="s">
        <v>6</v>
      </c>
      <c r="F83" s="165"/>
      <c r="G83" s="165"/>
      <c r="H83" s="165"/>
      <c r="I83" s="165"/>
      <c r="J83" s="165"/>
      <c r="K83" s="165"/>
      <c r="L83" s="165"/>
      <c r="M83" s="166"/>
    </row>
    <row r="84" spans="2:13" s="14" customFormat="1" ht="28.5" x14ac:dyDescent="0.25">
      <c r="B84" s="131"/>
      <c r="C84" s="74"/>
      <c r="D84" s="78" t="s">
        <v>161</v>
      </c>
      <c r="E84" s="75"/>
      <c r="F84" s="75"/>
      <c r="G84" s="78"/>
      <c r="H84" s="79"/>
      <c r="I84" s="78"/>
      <c r="J84" s="80"/>
      <c r="K84" s="81" t="s">
        <v>8</v>
      </c>
      <c r="L84" s="80" t="s">
        <v>9</v>
      </c>
      <c r="M84" s="82" t="s">
        <v>10</v>
      </c>
    </row>
    <row r="85" spans="2:13" s="14" customFormat="1" ht="20.100000000000001" customHeight="1" x14ac:dyDescent="0.25">
      <c r="B85" s="131"/>
      <c r="C85" s="74" t="s">
        <v>11</v>
      </c>
      <c r="D85" s="164"/>
      <c r="E85" s="164"/>
      <c r="F85" s="164"/>
      <c r="G85" s="164"/>
      <c r="H85" s="164"/>
      <c r="I85" s="164"/>
      <c r="J85" s="164"/>
      <c r="K85" s="83"/>
      <c r="L85" s="84"/>
      <c r="M85" s="85">
        <f>K85*L85</f>
        <v>0</v>
      </c>
    </row>
    <row r="86" spans="2:13" s="14" customFormat="1" ht="20.100000000000001" customHeight="1" x14ac:dyDescent="0.25">
      <c r="B86" s="131"/>
      <c r="C86" s="74" t="s">
        <v>12</v>
      </c>
      <c r="D86" s="164"/>
      <c r="E86" s="164"/>
      <c r="F86" s="164"/>
      <c r="G86" s="164"/>
      <c r="H86" s="164"/>
      <c r="I86" s="164"/>
      <c r="J86" s="164"/>
      <c r="K86" s="86"/>
      <c r="L86" s="87"/>
      <c r="M86" s="85">
        <f>+K86*L86</f>
        <v>0</v>
      </c>
    </row>
    <row r="87" spans="2:13" s="14" customFormat="1" ht="20.100000000000001" customHeight="1" x14ac:dyDescent="0.25">
      <c r="B87" s="131"/>
      <c r="C87" s="74" t="s">
        <v>13</v>
      </c>
      <c r="D87" s="164"/>
      <c r="E87" s="164"/>
      <c r="F87" s="164"/>
      <c r="G87" s="164"/>
      <c r="H87" s="164"/>
      <c r="I87" s="164"/>
      <c r="J87" s="164"/>
      <c r="K87" s="86"/>
      <c r="L87" s="87"/>
      <c r="M87" s="85">
        <f t="shared" ref="M87:M94" si="5">+K87*L87</f>
        <v>0</v>
      </c>
    </row>
    <row r="88" spans="2:13" s="14" customFormat="1" ht="20.100000000000001" customHeight="1" x14ac:dyDescent="0.25">
      <c r="B88" s="131"/>
      <c r="C88" s="74" t="s">
        <v>14</v>
      </c>
      <c r="D88" s="164"/>
      <c r="E88" s="164"/>
      <c r="F88" s="164"/>
      <c r="G88" s="164"/>
      <c r="H88" s="164"/>
      <c r="I88" s="164"/>
      <c r="J88" s="164"/>
      <c r="K88" s="86"/>
      <c r="L88" s="87"/>
      <c r="M88" s="85">
        <f t="shared" si="5"/>
        <v>0</v>
      </c>
    </row>
    <row r="89" spans="2:13" s="14" customFormat="1" ht="20.100000000000001" customHeight="1" x14ac:dyDescent="0.25">
      <c r="B89" s="131"/>
      <c r="C89" s="74" t="s">
        <v>15</v>
      </c>
      <c r="D89" s="164"/>
      <c r="E89" s="164"/>
      <c r="F89" s="164"/>
      <c r="G89" s="164"/>
      <c r="H89" s="164"/>
      <c r="I89" s="164"/>
      <c r="J89" s="164"/>
      <c r="K89" s="86"/>
      <c r="L89" s="87"/>
      <c r="M89" s="85">
        <f t="shared" si="5"/>
        <v>0</v>
      </c>
    </row>
    <row r="90" spans="2:13" s="14" customFormat="1" ht="20.100000000000001" customHeight="1" x14ac:dyDescent="0.25">
      <c r="B90" s="131"/>
      <c r="C90" s="74" t="s">
        <v>16</v>
      </c>
      <c r="D90" s="164"/>
      <c r="E90" s="164"/>
      <c r="F90" s="164"/>
      <c r="G90" s="164"/>
      <c r="H90" s="164"/>
      <c r="I90" s="164"/>
      <c r="J90" s="164"/>
      <c r="K90" s="86"/>
      <c r="L90" s="87"/>
      <c r="M90" s="85">
        <f t="shared" si="5"/>
        <v>0</v>
      </c>
    </row>
    <row r="91" spans="2:13" s="14" customFormat="1" ht="20.100000000000001" customHeight="1" x14ac:dyDescent="0.25">
      <c r="B91" s="131"/>
      <c r="C91" s="74" t="s">
        <v>17</v>
      </c>
      <c r="D91" s="164"/>
      <c r="E91" s="164"/>
      <c r="F91" s="164"/>
      <c r="G91" s="164"/>
      <c r="H91" s="164"/>
      <c r="I91" s="164"/>
      <c r="J91" s="164"/>
      <c r="K91" s="86"/>
      <c r="L91" s="87"/>
      <c r="M91" s="85">
        <f t="shared" si="5"/>
        <v>0</v>
      </c>
    </row>
    <row r="92" spans="2:13" s="14" customFormat="1" ht="20.100000000000001" customHeight="1" x14ac:dyDescent="0.25">
      <c r="B92" s="131"/>
      <c r="C92" s="74" t="s">
        <v>18</v>
      </c>
      <c r="D92" s="164"/>
      <c r="E92" s="164"/>
      <c r="F92" s="164"/>
      <c r="G92" s="164"/>
      <c r="H92" s="164"/>
      <c r="I92" s="164"/>
      <c r="J92" s="164"/>
      <c r="K92" s="86"/>
      <c r="L92" s="87"/>
      <c r="M92" s="85">
        <f t="shared" si="5"/>
        <v>0</v>
      </c>
    </row>
    <row r="93" spans="2:13" s="14" customFormat="1" ht="20.100000000000001" customHeight="1" x14ac:dyDescent="0.25">
      <c r="B93" s="131"/>
      <c r="C93" s="74" t="s">
        <v>19</v>
      </c>
      <c r="D93" s="164"/>
      <c r="E93" s="164"/>
      <c r="F93" s="164"/>
      <c r="G93" s="164"/>
      <c r="H93" s="164"/>
      <c r="I93" s="164"/>
      <c r="J93" s="164"/>
      <c r="K93" s="86"/>
      <c r="L93" s="87"/>
      <c r="M93" s="85">
        <f t="shared" si="5"/>
        <v>0</v>
      </c>
    </row>
    <row r="94" spans="2:13" s="14" customFormat="1" ht="20.100000000000001" customHeight="1" x14ac:dyDescent="0.25">
      <c r="B94" s="131"/>
      <c r="C94" s="74" t="s">
        <v>20</v>
      </c>
      <c r="D94" s="164"/>
      <c r="E94" s="164"/>
      <c r="F94" s="164"/>
      <c r="G94" s="164"/>
      <c r="H94" s="164"/>
      <c r="I94" s="164"/>
      <c r="J94" s="164"/>
      <c r="K94" s="86"/>
      <c r="L94" s="87"/>
      <c r="M94" s="85">
        <f t="shared" si="5"/>
        <v>0</v>
      </c>
    </row>
    <row r="95" spans="2:13" s="14" customFormat="1" ht="20.100000000000001" customHeight="1" x14ac:dyDescent="0.25">
      <c r="B95" s="131"/>
      <c r="C95" s="74"/>
      <c r="D95" s="167" t="s">
        <v>21</v>
      </c>
      <c r="E95" s="167"/>
      <c r="F95" s="167"/>
      <c r="G95" s="167"/>
      <c r="H95" s="167"/>
      <c r="I95" s="167"/>
      <c r="J95" s="110" t="str">
        <f>IF(M96="10%","Da","Ne")</f>
        <v>Ne</v>
      </c>
      <c r="K95" s="89" t="str">
        <f>IF(M96&gt;="10%","10%","0%")</f>
        <v>0%</v>
      </c>
      <c r="L95" s="89" t="s">
        <v>22</v>
      </c>
      <c r="M95" s="90">
        <f>SUM(M85:M94)</f>
        <v>0</v>
      </c>
    </row>
    <row r="96" spans="2:13" s="14" customFormat="1" ht="20.100000000000001" customHeight="1" x14ac:dyDescent="0.25">
      <c r="B96" s="131"/>
      <c r="C96" s="74"/>
      <c r="D96" s="91"/>
      <c r="E96" s="77"/>
      <c r="F96" s="77"/>
      <c r="G96" s="77"/>
      <c r="H96" s="77"/>
      <c r="I96" s="77"/>
      <c r="J96" s="75"/>
      <c r="K96" s="75"/>
      <c r="L96" s="75"/>
      <c r="M96" s="92" t="str">
        <f>IFERROR(IF((M95/$L$6)&gt;=10%,"10%","0%"),"0%")</f>
        <v>0%</v>
      </c>
    </row>
    <row r="97" spans="2:13" ht="30.75" customHeight="1" x14ac:dyDescent="0.25">
      <c r="B97" s="138"/>
      <c r="C97" s="173" t="s">
        <v>29</v>
      </c>
      <c r="D97" s="173"/>
      <c r="E97" s="173"/>
      <c r="F97" s="173"/>
      <c r="G97" s="173"/>
      <c r="H97" s="173"/>
      <c r="I97" s="173"/>
      <c r="J97" s="173"/>
      <c r="K97" s="173"/>
      <c r="L97" s="173"/>
      <c r="M97" s="174"/>
    </row>
    <row r="98" spans="2:13" ht="21.75" customHeight="1" x14ac:dyDescent="0.25">
      <c r="B98" s="9"/>
      <c r="M98" s="12"/>
    </row>
    <row r="99" spans="2:13" ht="20.100000000000001" customHeight="1" x14ac:dyDescent="0.25">
      <c r="B99" s="10" t="s">
        <v>30</v>
      </c>
      <c r="C99" s="21"/>
      <c r="D99" s="175" t="s">
        <v>31</v>
      </c>
      <c r="E99" s="175"/>
      <c r="F99" s="175"/>
      <c r="G99" s="175"/>
      <c r="H99" s="175"/>
      <c r="I99" s="175"/>
      <c r="J99" s="175"/>
      <c r="K99" s="38"/>
      <c r="L99" s="38"/>
      <c r="M99" s="11"/>
    </row>
    <row r="100" spans="2:13" ht="30.75" customHeight="1" x14ac:dyDescent="0.25">
      <c r="B100" s="19"/>
      <c r="C100" s="7"/>
      <c r="D100" s="176" t="s">
        <v>32</v>
      </c>
      <c r="E100" s="176"/>
      <c r="F100" s="176"/>
      <c r="G100" s="176"/>
      <c r="H100" s="176"/>
      <c r="I100" s="176" t="s">
        <v>33</v>
      </c>
      <c r="J100" s="176"/>
      <c r="K100" s="176"/>
      <c r="L100" s="176"/>
      <c r="M100" s="48" t="s">
        <v>34</v>
      </c>
    </row>
    <row r="101" spans="2:13" ht="45" customHeight="1" x14ac:dyDescent="0.25">
      <c r="B101" s="19"/>
      <c r="C101" s="7" t="s">
        <v>35</v>
      </c>
      <c r="D101" s="41" t="s">
        <v>36</v>
      </c>
      <c r="E101" s="177" t="s">
        <v>37</v>
      </c>
      <c r="F101" s="177"/>
      <c r="G101" s="177"/>
      <c r="H101" s="177"/>
      <c r="I101" s="50"/>
      <c r="J101" s="216"/>
      <c r="K101" s="216"/>
      <c r="L101" s="216"/>
      <c r="M101" s="45" t="str">
        <f>IF(D101="da","2%","0%")</f>
        <v>0%</v>
      </c>
    </row>
    <row r="102" spans="2:13" s="13" customFormat="1" ht="45" customHeight="1" x14ac:dyDescent="0.25">
      <c r="B102" s="44"/>
      <c r="C102" s="7" t="s">
        <v>38</v>
      </c>
      <c r="D102" s="41" t="s">
        <v>36</v>
      </c>
      <c r="E102" s="178" t="s">
        <v>39</v>
      </c>
      <c r="F102" s="178"/>
      <c r="G102" s="178"/>
      <c r="H102" s="178"/>
      <c r="I102" s="51"/>
      <c r="J102" s="180"/>
      <c r="K102" s="180"/>
      <c r="L102" s="180"/>
      <c r="M102" s="45" t="str">
        <f>IF(D102="da","2%","0%")</f>
        <v>0%</v>
      </c>
    </row>
    <row r="103" spans="2:13" ht="48.75" customHeight="1" x14ac:dyDescent="0.25">
      <c r="B103" s="19"/>
      <c r="C103" s="7" t="s">
        <v>40</v>
      </c>
      <c r="D103" s="41" t="s">
        <v>36</v>
      </c>
      <c r="E103" s="178" t="s">
        <v>41</v>
      </c>
      <c r="F103" s="178"/>
      <c r="G103" s="178"/>
      <c r="H103" s="178"/>
      <c r="I103" s="51"/>
      <c r="J103" s="180"/>
      <c r="K103" s="180"/>
      <c r="L103" s="180"/>
      <c r="M103" s="45" t="str">
        <f t="shared" ref="M103:M121" si="6">IF(D103="da","2%","0%")</f>
        <v>0%</v>
      </c>
    </row>
    <row r="104" spans="2:13" ht="35.1" customHeight="1" x14ac:dyDescent="0.25">
      <c r="B104" s="19"/>
      <c r="C104" s="7" t="s">
        <v>42</v>
      </c>
      <c r="D104" s="41" t="s">
        <v>36</v>
      </c>
      <c r="E104" s="178" t="s">
        <v>43</v>
      </c>
      <c r="F104" s="178"/>
      <c r="G104" s="178"/>
      <c r="H104" s="178"/>
      <c r="I104" s="51"/>
      <c r="J104" s="180"/>
      <c r="K104" s="180"/>
      <c r="L104" s="180"/>
      <c r="M104" s="45" t="str">
        <f t="shared" si="6"/>
        <v>0%</v>
      </c>
    </row>
    <row r="105" spans="2:13" ht="41.25" customHeight="1" x14ac:dyDescent="0.25">
      <c r="B105" s="19"/>
      <c r="C105" s="7" t="s">
        <v>44</v>
      </c>
      <c r="D105" s="41" t="s">
        <v>36</v>
      </c>
      <c r="E105" s="178" t="s">
        <v>45</v>
      </c>
      <c r="F105" s="178"/>
      <c r="G105" s="178"/>
      <c r="H105" s="178"/>
      <c r="I105" s="51"/>
      <c r="J105" s="180"/>
      <c r="K105" s="180"/>
      <c r="L105" s="180"/>
      <c r="M105" s="45" t="str">
        <f t="shared" si="6"/>
        <v>0%</v>
      </c>
    </row>
    <row r="106" spans="2:13" ht="35.1" customHeight="1" x14ac:dyDescent="0.25">
      <c r="B106" s="19"/>
      <c r="C106" s="7" t="s">
        <v>46</v>
      </c>
      <c r="D106" s="41" t="s">
        <v>36</v>
      </c>
      <c r="E106" s="179" t="s">
        <v>47</v>
      </c>
      <c r="F106" s="179"/>
      <c r="G106" s="179"/>
      <c r="H106" s="179"/>
      <c r="I106" s="51"/>
      <c r="J106" s="180"/>
      <c r="K106" s="180"/>
      <c r="L106" s="180"/>
      <c r="M106" s="45" t="str">
        <f t="shared" si="6"/>
        <v>0%</v>
      </c>
    </row>
    <row r="107" spans="2:13" ht="30" customHeight="1" x14ac:dyDescent="0.25">
      <c r="B107" s="19"/>
      <c r="C107" s="7" t="s">
        <v>48</v>
      </c>
      <c r="D107" s="41" t="s">
        <v>36</v>
      </c>
      <c r="E107" s="179" t="s">
        <v>49</v>
      </c>
      <c r="F107" s="179"/>
      <c r="G107" s="179"/>
      <c r="H107" s="179"/>
      <c r="I107" s="51"/>
      <c r="J107" s="180"/>
      <c r="K107" s="180"/>
      <c r="L107" s="180"/>
      <c r="M107" s="45" t="str">
        <f t="shared" si="6"/>
        <v>0%</v>
      </c>
    </row>
    <row r="108" spans="2:13" ht="20.100000000000001" customHeight="1" x14ac:dyDescent="0.25">
      <c r="B108" s="19"/>
      <c r="C108" s="7" t="s">
        <v>50</v>
      </c>
      <c r="D108" s="41" t="s">
        <v>36</v>
      </c>
      <c r="E108" s="179" t="s">
        <v>51</v>
      </c>
      <c r="F108" s="179"/>
      <c r="G108" s="179"/>
      <c r="H108" s="179"/>
      <c r="I108" s="51"/>
      <c r="J108" s="180"/>
      <c r="K108" s="180"/>
      <c r="L108" s="180"/>
      <c r="M108" s="45" t="str">
        <f t="shared" si="6"/>
        <v>0%</v>
      </c>
    </row>
    <row r="109" spans="2:13" ht="20.100000000000001" customHeight="1" x14ac:dyDescent="0.25">
      <c r="B109" s="19"/>
      <c r="C109" s="7" t="s">
        <v>52</v>
      </c>
      <c r="D109" s="41" t="s">
        <v>36</v>
      </c>
      <c r="E109" s="179" t="s">
        <v>53</v>
      </c>
      <c r="F109" s="179"/>
      <c r="G109" s="179"/>
      <c r="H109" s="179"/>
      <c r="I109" s="51"/>
      <c r="J109" s="180"/>
      <c r="K109" s="180"/>
      <c r="L109" s="180"/>
      <c r="M109" s="45" t="str">
        <f t="shared" si="6"/>
        <v>0%</v>
      </c>
    </row>
    <row r="110" spans="2:13" ht="20.100000000000001" customHeight="1" x14ac:dyDescent="0.25">
      <c r="B110" s="19"/>
      <c r="C110" s="7" t="s">
        <v>54</v>
      </c>
      <c r="D110" s="41" t="s">
        <v>36</v>
      </c>
      <c r="E110" s="179" t="s">
        <v>55</v>
      </c>
      <c r="F110" s="179"/>
      <c r="G110" s="179"/>
      <c r="H110" s="179"/>
      <c r="I110" s="51"/>
      <c r="J110" s="180"/>
      <c r="K110" s="180"/>
      <c r="L110" s="180"/>
      <c r="M110" s="45" t="str">
        <f t="shared" si="6"/>
        <v>0%</v>
      </c>
    </row>
    <row r="111" spans="2:13" ht="20.100000000000001" customHeight="1" x14ac:dyDescent="0.25">
      <c r="B111" s="19"/>
      <c r="C111" s="7" t="s">
        <v>56</v>
      </c>
      <c r="D111" s="41" t="s">
        <v>36</v>
      </c>
      <c r="E111" s="179" t="s">
        <v>57</v>
      </c>
      <c r="F111" s="179"/>
      <c r="G111" s="179"/>
      <c r="H111" s="179"/>
      <c r="I111" s="51"/>
      <c r="J111" s="180"/>
      <c r="K111" s="180"/>
      <c r="L111" s="180"/>
      <c r="M111" s="45" t="str">
        <f t="shared" si="6"/>
        <v>0%</v>
      </c>
    </row>
    <row r="112" spans="2:13" ht="35.1" customHeight="1" x14ac:dyDescent="0.25">
      <c r="B112" s="19"/>
      <c r="C112" s="7" t="s">
        <v>58</v>
      </c>
      <c r="D112" s="41" t="s">
        <v>36</v>
      </c>
      <c r="E112" s="179" t="s">
        <v>59</v>
      </c>
      <c r="F112" s="179"/>
      <c r="G112" s="179"/>
      <c r="H112" s="179"/>
      <c r="I112" s="51"/>
      <c r="J112" s="180"/>
      <c r="K112" s="180"/>
      <c r="L112" s="180"/>
      <c r="M112" s="45" t="str">
        <f t="shared" si="6"/>
        <v>0%</v>
      </c>
    </row>
    <row r="113" spans="2:13" ht="53.25" customHeight="1" x14ac:dyDescent="0.25">
      <c r="B113" s="19"/>
      <c r="D113" s="181" t="s">
        <v>60</v>
      </c>
      <c r="E113" s="181"/>
      <c r="F113" s="181"/>
      <c r="G113" s="181"/>
      <c r="H113" s="181"/>
      <c r="I113" s="55"/>
      <c r="J113" s="181" t="s">
        <v>33</v>
      </c>
      <c r="K113" s="181"/>
      <c r="L113" s="181"/>
      <c r="M113" s="56"/>
    </row>
    <row r="114" spans="2:13" ht="20.100000000000001" customHeight="1" x14ac:dyDescent="0.25">
      <c r="B114" s="19"/>
      <c r="C114" s="7" t="s">
        <v>61</v>
      </c>
      <c r="D114" s="41" t="s">
        <v>36</v>
      </c>
      <c r="E114" s="182"/>
      <c r="F114" s="182"/>
      <c r="G114" s="182"/>
      <c r="H114" s="182"/>
      <c r="I114" s="52"/>
      <c r="J114" s="182"/>
      <c r="K114" s="182"/>
      <c r="L114" s="182"/>
      <c r="M114" s="45" t="str">
        <f t="shared" ref="M114:M120" si="7">IF(D114="da","2%","0%")</f>
        <v>0%</v>
      </c>
    </row>
    <row r="115" spans="2:13" ht="20.100000000000001" customHeight="1" x14ac:dyDescent="0.25">
      <c r="B115" s="19"/>
      <c r="C115" s="7" t="s">
        <v>62</v>
      </c>
      <c r="D115" s="41" t="s">
        <v>36</v>
      </c>
      <c r="E115" s="180"/>
      <c r="F115" s="180"/>
      <c r="G115" s="180"/>
      <c r="H115" s="180"/>
      <c r="I115" s="53"/>
      <c r="J115" s="180"/>
      <c r="K115" s="180"/>
      <c r="L115" s="180"/>
      <c r="M115" s="45" t="str">
        <f t="shared" si="7"/>
        <v>0%</v>
      </c>
    </row>
    <row r="116" spans="2:13" ht="20.100000000000001" customHeight="1" x14ac:dyDescent="0.25">
      <c r="B116" s="19"/>
      <c r="C116" s="7" t="s">
        <v>63</v>
      </c>
      <c r="D116" s="41" t="s">
        <v>36</v>
      </c>
      <c r="E116" s="180"/>
      <c r="F116" s="180"/>
      <c r="G116" s="180"/>
      <c r="H116" s="180"/>
      <c r="I116" s="53"/>
      <c r="J116" s="180"/>
      <c r="K116" s="180"/>
      <c r="L116" s="180"/>
      <c r="M116" s="45" t="str">
        <f t="shared" si="7"/>
        <v>0%</v>
      </c>
    </row>
    <row r="117" spans="2:13" ht="20.100000000000001" customHeight="1" x14ac:dyDescent="0.25">
      <c r="B117" s="19"/>
      <c r="C117" s="7" t="s">
        <v>64</v>
      </c>
      <c r="D117" s="41" t="s">
        <v>36</v>
      </c>
      <c r="E117" s="180"/>
      <c r="F117" s="180"/>
      <c r="G117" s="180"/>
      <c r="H117" s="180"/>
      <c r="I117" s="53"/>
      <c r="J117" s="180"/>
      <c r="K117" s="180"/>
      <c r="L117" s="180"/>
      <c r="M117" s="45" t="str">
        <f t="shared" si="7"/>
        <v>0%</v>
      </c>
    </row>
    <row r="118" spans="2:13" ht="20.100000000000001" customHeight="1" x14ac:dyDescent="0.25">
      <c r="B118" s="19"/>
      <c r="C118" s="7" t="s">
        <v>65</v>
      </c>
      <c r="D118" s="41" t="s">
        <v>36</v>
      </c>
      <c r="E118" s="180"/>
      <c r="F118" s="180"/>
      <c r="G118" s="180"/>
      <c r="H118" s="180"/>
      <c r="I118" s="53"/>
      <c r="J118" s="180"/>
      <c r="K118" s="180"/>
      <c r="L118" s="180"/>
      <c r="M118" s="45" t="str">
        <f t="shared" si="7"/>
        <v>0%</v>
      </c>
    </row>
    <row r="119" spans="2:13" ht="20.100000000000001" customHeight="1" x14ac:dyDescent="0.25">
      <c r="B119" s="19"/>
      <c r="C119" s="7" t="s">
        <v>66</v>
      </c>
      <c r="D119" s="41" t="s">
        <v>36</v>
      </c>
      <c r="E119" s="180"/>
      <c r="F119" s="180"/>
      <c r="G119" s="180"/>
      <c r="H119" s="180"/>
      <c r="I119" s="53"/>
      <c r="J119" s="180"/>
      <c r="K119" s="180"/>
      <c r="L119" s="180"/>
      <c r="M119" s="45" t="str">
        <f t="shared" si="7"/>
        <v>0%</v>
      </c>
    </row>
    <row r="120" spans="2:13" ht="20.100000000000001" customHeight="1" x14ac:dyDescent="0.25">
      <c r="B120" s="19"/>
      <c r="C120" s="7" t="s">
        <v>67</v>
      </c>
      <c r="D120" s="41" t="s">
        <v>36</v>
      </c>
      <c r="E120" s="180"/>
      <c r="F120" s="180"/>
      <c r="G120" s="180"/>
      <c r="H120" s="180"/>
      <c r="I120" s="39"/>
      <c r="J120" s="180"/>
      <c r="K120" s="180"/>
      <c r="L120" s="180"/>
      <c r="M120" s="45" t="str">
        <f t="shared" si="7"/>
        <v>0%</v>
      </c>
    </row>
    <row r="121" spans="2:13" ht="20.100000000000001" customHeight="1" x14ac:dyDescent="0.25">
      <c r="B121" s="19"/>
      <c r="C121" s="7" t="s">
        <v>68</v>
      </c>
      <c r="D121" s="41" t="s">
        <v>36</v>
      </c>
      <c r="E121" s="180"/>
      <c r="F121" s="180"/>
      <c r="G121" s="180"/>
      <c r="H121" s="180"/>
      <c r="I121" s="53"/>
      <c r="J121" s="180"/>
      <c r="K121" s="180"/>
      <c r="L121" s="180"/>
      <c r="M121" s="45" t="str">
        <f t="shared" si="6"/>
        <v>0%</v>
      </c>
    </row>
    <row r="122" spans="2:13" ht="16.5" customHeight="1" x14ac:dyDescent="0.25">
      <c r="B122" s="19"/>
      <c r="C122" s="7"/>
      <c r="D122" s="57"/>
      <c r="E122" s="34"/>
      <c r="F122" s="34"/>
      <c r="G122" s="34"/>
      <c r="H122" s="34"/>
      <c r="I122" s="34"/>
      <c r="J122" s="34"/>
      <c r="K122" s="34"/>
      <c r="L122" s="34"/>
      <c r="M122" s="47">
        <f>+M101+M102+M103+M104+M105+M106+M107+M108+M109+M110+M111+M112+M114+M115+M116+M117+M118+M119+M120+M121</f>
        <v>0</v>
      </c>
    </row>
    <row r="123" spans="2:13" ht="16.5" customHeight="1" x14ac:dyDescent="0.25">
      <c r="B123" s="19"/>
      <c r="C123" s="7"/>
      <c r="D123" s="185" t="s">
        <v>69</v>
      </c>
      <c r="E123" s="185"/>
      <c r="F123" s="185"/>
      <c r="G123" s="185"/>
      <c r="H123" s="185"/>
      <c r="I123" s="185"/>
      <c r="J123" s="185"/>
      <c r="K123" s="185"/>
      <c r="L123" s="185"/>
      <c r="M123" s="47"/>
    </row>
    <row r="124" spans="2:13" ht="100.5" customHeight="1" x14ac:dyDescent="0.25">
      <c r="B124" s="19"/>
      <c r="C124" s="59"/>
      <c r="D124" s="184" t="s">
        <v>70</v>
      </c>
      <c r="E124" s="184"/>
      <c r="F124" s="184"/>
      <c r="G124" s="184"/>
      <c r="H124" s="59"/>
      <c r="I124" s="59"/>
      <c r="J124" s="184" t="s">
        <v>71</v>
      </c>
      <c r="K124" s="184"/>
      <c r="L124" s="184"/>
      <c r="M124" s="58"/>
    </row>
    <row r="125" spans="2:13" ht="14.25" hidden="1" customHeight="1" x14ac:dyDescent="0.25">
      <c r="B125" s="9"/>
      <c r="I125" s="23"/>
      <c r="J125" s="23"/>
      <c r="M125" s="12"/>
    </row>
    <row r="126" spans="2:13" ht="20.100000000000001" customHeight="1" x14ac:dyDescent="0.25">
      <c r="B126" s="10" t="s">
        <v>73</v>
      </c>
      <c r="C126" s="21"/>
      <c r="D126" s="175" t="s">
        <v>74</v>
      </c>
      <c r="E126" s="175"/>
      <c r="F126" s="175"/>
      <c r="G126" s="175"/>
      <c r="H126" s="175"/>
      <c r="I126" s="175"/>
      <c r="J126" s="175"/>
      <c r="K126" s="175"/>
      <c r="L126" s="175"/>
      <c r="M126" s="11"/>
    </row>
    <row r="127" spans="2:13" ht="20.100000000000001" customHeight="1" x14ac:dyDescent="0.25">
      <c r="B127" s="19"/>
      <c r="C127" s="186" t="s">
        <v>36</v>
      </c>
      <c r="D127" s="186"/>
      <c r="E127" s="20"/>
      <c r="F127" s="20"/>
      <c r="G127" s="20"/>
      <c r="H127" s="20"/>
      <c r="I127" s="13"/>
      <c r="J127" s="20"/>
      <c r="K127" s="20"/>
      <c r="L127" s="20"/>
      <c r="M127" s="49">
        <f>IF(C127="da",5%,0%)</f>
        <v>0</v>
      </c>
    </row>
    <row r="128" spans="2:13" ht="13.5" thickBot="1" x14ac:dyDescent="0.3">
      <c r="B128" s="24"/>
      <c r="C128" s="25"/>
      <c r="D128" s="26"/>
      <c r="E128" s="26"/>
      <c r="F128" s="26"/>
      <c r="G128" s="26"/>
      <c r="H128" s="26"/>
      <c r="I128" s="26"/>
      <c r="J128" s="26"/>
      <c r="K128" s="26"/>
      <c r="L128" s="26"/>
      <c r="M128" s="27"/>
    </row>
    <row r="129" spans="2:13" ht="13.5" thickBot="1" x14ac:dyDescent="0.3">
      <c r="B129" s="7"/>
      <c r="C129" s="7"/>
      <c r="D129" s="20"/>
      <c r="E129" s="187"/>
      <c r="F129" s="187"/>
      <c r="G129" s="187"/>
      <c r="H129" s="187"/>
      <c r="I129" s="187"/>
      <c r="J129" s="187"/>
      <c r="K129" s="42"/>
      <c r="L129" s="42"/>
    </row>
    <row r="130" spans="2:13" ht="15.75" customHeight="1" thickBot="1" x14ac:dyDescent="0.3">
      <c r="B130" s="16" t="s">
        <v>22</v>
      </c>
      <c r="C130" s="22"/>
      <c r="D130" s="40" t="str">
        <f>IF(M130&gt;50%,"Kapitalni rabat može iznositi najviše do 50% ukupno isplaćenog iznosa iznosa glavnice kredita","")</f>
        <v/>
      </c>
      <c r="E130" s="17"/>
      <c r="F130" s="17"/>
      <c r="G130" s="17"/>
      <c r="H130" s="17"/>
      <c r="I130" s="17"/>
      <c r="J130" s="17"/>
      <c r="K130" s="17"/>
      <c r="L130" s="17"/>
      <c r="M130" s="18">
        <f>K20+K35+K50+K80+K95+M122+M127+K65</f>
        <v>0</v>
      </c>
    </row>
    <row r="131" spans="2:13" x14ac:dyDescent="0.25">
      <c r="B131" s="7"/>
      <c r="C131" s="7"/>
      <c r="D131" s="20"/>
      <c r="E131" s="20"/>
      <c r="F131" s="20"/>
      <c r="G131" s="20"/>
      <c r="H131" s="20"/>
      <c r="I131" s="20"/>
      <c r="J131" s="20"/>
      <c r="K131" s="20"/>
      <c r="L131" s="20"/>
    </row>
    <row r="132" spans="2:13" ht="14.25" x14ac:dyDescent="0.2">
      <c r="B132" s="35">
        <v>2</v>
      </c>
      <c r="C132" s="60" t="s">
        <v>75</v>
      </c>
    </row>
    <row r="133" spans="2:13" ht="14.25" x14ac:dyDescent="0.25">
      <c r="B133" s="65"/>
      <c r="C133" s="183"/>
      <c r="D133" s="183"/>
      <c r="E133" s="183"/>
      <c r="F133" s="183"/>
      <c r="G133" s="183"/>
      <c r="H133" s="183"/>
      <c r="I133" s="183"/>
      <c r="J133" s="183"/>
      <c r="K133" s="183"/>
      <c r="L133" s="183"/>
      <c r="M133" s="183"/>
    </row>
    <row r="134" spans="2:13" x14ac:dyDescent="0.25">
      <c r="B134" s="13"/>
      <c r="C134" s="13"/>
    </row>
  </sheetData>
  <sheetProtection algorithmName="SHA-512" hashValue="1th+NaoinlG5N6ka1IuTMHejHJE2sxvi0FGtrxSIPDIlSM8iIdtgNPlOTZfhMVBOcqpviYsZNEiA1VEK+fOr9Q==" saltValue="HEvXXsfgi06R5FhiDxdYLQ==" spinCount="100000" sheet="1" objects="1" scenarios="1"/>
  <dataConsolidate/>
  <mergeCells count="129">
    <mergeCell ref="E68:M68"/>
    <mergeCell ref="D87:J87"/>
    <mergeCell ref="D88:J88"/>
    <mergeCell ref="D89:J89"/>
    <mergeCell ref="D90:J90"/>
    <mergeCell ref="D91:J91"/>
    <mergeCell ref="D92:J92"/>
    <mergeCell ref="D93:J93"/>
    <mergeCell ref="C133:M133"/>
    <mergeCell ref="J124:L124"/>
    <mergeCell ref="D126:L126"/>
    <mergeCell ref="D124:G124"/>
    <mergeCell ref="E115:H115"/>
    <mergeCell ref="D123:L123"/>
    <mergeCell ref="C127:D127"/>
    <mergeCell ref="E129:J129"/>
    <mergeCell ref="E120:H120"/>
    <mergeCell ref="E121:H121"/>
    <mergeCell ref="J115:L115"/>
    <mergeCell ref="J116:L116"/>
    <mergeCell ref="J117:L117"/>
    <mergeCell ref="J118:L118"/>
    <mergeCell ref="J119:L119"/>
    <mergeCell ref="J120:L120"/>
    <mergeCell ref="J121:L121"/>
    <mergeCell ref="E116:H116"/>
    <mergeCell ref="E117:H117"/>
    <mergeCell ref="E118:H118"/>
    <mergeCell ref="E119:H119"/>
    <mergeCell ref="J112:L112"/>
    <mergeCell ref="D113:H113"/>
    <mergeCell ref="E114:H114"/>
    <mergeCell ref="J113:L113"/>
    <mergeCell ref="E112:H112"/>
    <mergeCell ref="J114:L114"/>
    <mergeCell ref="E109:H109"/>
    <mergeCell ref="E110:H110"/>
    <mergeCell ref="E111:H111"/>
    <mergeCell ref="J106:L106"/>
    <mergeCell ref="J107:L107"/>
    <mergeCell ref="J108:L108"/>
    <mergeCell ref="E108:H108"/>
    <mergeCell ref="E106:H106"/>
    <mergeCell ref="E107:H107"/>
    <mergeCell ref="J109:L109"/>
    <mergeCell ref="J110:L110"/>
    <mergeCell ref="J111:L111"/>
    <mergeCell ref="E101:H101"/>
    <mergeCell ref="E102:H102"/>
    <mergeCell ref="E103:H103"/>
    <mergeCell ref="E104:H104"/>
    <mergeCell ref="E105:H105"/>
    <mergeCell ref="J101:L101"/>
    <mergeCell ref="J102:L102"/>
    <mergeCell ref="J103:L103"/>
    <mergeCell ref="J104:L104"/>
    <mergeCell ref="J105:L105"/>
    <mergeCell ref="D13:J13"/>
    <mergeCell ref="D14:J14"/>
    <mergeCell ref="D15:J15"/>
    <mergeCell ref="D16:J16"/>
    <mergeCell ref="D17:J17"/>
    <mergeCell ref="C97:M97"/>
    <mergeCell ref="D99:J99"/>
    <mergeCell ref="D100:H100"/>
    <mergeCell ref="I100:L100"/>
    <mergeCell ref="D40:J40"/>
    <mergeCell ref="D41:J41"/>
    <mergeCell ref="D42:J42"/>
    <mergeCell ref="D43:J43"/>
    <mergeCell ref="D44:J44"/>
    <mergeCell ref="D45:J45"/>
    <mergeCell ref="D46:J46"/>
    <mergeCell ref="D95:I95"/>
    <mergeCell ref="D80:I80"/>
    <mergeCell ref="D76:J76"/>
    <mergeCell ref="D77:J77"/>
    <mergeCell ref="D78:J78"/>
    <mergeCell ref="D79:J79"/>
    <mergeCell ref="D85:J85"/>
    <mergeCell ref="D86:J86"/>
    <mergeCell ref="E38:M38"/>
    <mergeCell ref="D35:I35"/>
    <mergeCell ref="D20:I20"/>
    <mergeCell ref="E23:M23"/>
    <mergeCell ref="D32:J32"/>
    <mergeCell ref="D33:J33"/>
    <mergeCell ref="D34:J34"/>
    <mergeCell ref="D1:M1"/>
    <mergeCell ref="B2:M3"/>
    <mergeCell ref="B4:M4"/>
    <mergeCell ref="C6:J6"/>
    <mergeCell ref="E8:M8"/>
    <mergeCell ref="D18:J18"/>
    <mergeCell ref="D19:J19"/>
    <mergeCell ref="D25:J25"/>
    <mergeCell ref="D26:J26"/>
    <mergeCell ref="D27:J27"/>
    <mergeCell ref="D28:J28"/>
    <mergeCell ref="D29:J29"/>
    <mergeCell ref="D30:J30"/>
    <mergeCell ref="D31:J31"/>
    <mergeCell ref="D10:J10"/>
    <mergeCell ref="D11:J11"/>
    <mergeCell ref="D12:J12"/>
    <mergeCell ref="D94:J94"/>
    <mergeCell ref="D47:J47"/>
    <mergeCell ref="D48:J48"/>
    <mergeCell ref="D49:J49"/>
    <mergeCell ref="D70:J70"/>
    <mergeCell ref="D71:J71"/>
    <mergeCell ref="D72:J72"/>
    <mergeCell ref="D73:J73"/>
    <mergeCell ref="D74:J74"/>
    <mergeCell ref="D75:J75"/>
    <mergeCell ref="E83:M83"/>
    <mergeCell ref="E53:M53"/>
    <mergeCell ref="D55:J55"/>
    <mergeCell ref="D56:J56"/>
    <mergeCell ref="D57:J57"/>
    <mergeCell ref="D58:J58"/>
    <mergeCell ref="D59:J59"/>
    <mergeCell ref="D60:J60"/>
    <mergeCell ref="D61:J61"/>
    <mergeCell ref="D62:J62"/>
    <mergeCell ref="D63:J63"/>
    <mergeCell ref="D64:J64"/>
    <mergeCell ref="D65:I65"/>
    <mergeCell ref="D50:I50"/>
  </mergeCells>
  <conditionalFormatting sqref="C127:D127">
    <cfRule type="cellIs" dxfId="116" priority="44" operator="equal">
      <formula>"(odaberite)"</formula>
    </cfRule>
    <cfRule type="cellIs" dxfId="115" priority="56" operator="equal">
      <formula>"molimo odaberite"</formula>
    </cfRule>
  </conditionalFormatting>
  <conditionalFormatting sqref="D7">
    <cfRule type="cellIs" dxfId="114" priority="18" operator="equal">
      <formula>"(odaberite iz popisa)"</formula>
    </cfRule>
  </conditionalFormatting>
  <conditionalFormatting sqref="D22">
    <cfRule type="cellIs" dxfId="113" priority="17" operator="equal">
      <formula>"(odaberite iz popisa)"</formula>
    </cfRule>
  </conditionalFormatting>
  <conditionalFormatting sqref="D37">
    <cfRule type="cellIs" dxfId="112" priority="16" operator="equal">
      <formula>"(odaberite iz popisa)"</formula>
    </cfRule>
  </conditionalFormatting>
  <conditionalFormatting sqref="D52">
    <cfRule type="cellIs" dxfId="111" priority="3" operator="equal">
      <formula>"(odaberite iz popisa)"</formula>
    </cfRule>
  </conditionalFormatting>
  <conditionalFormatting sqref="D67">
    <cfRule type="cellIs" dxfId="110" priority="15" operator="equal">
      <formula>"(odaberite iz popisa)"</formula>
    </cfRule>
  </conditionalFormatting>
  <conditionalFormatting sqref="D82">
    <cfRule type="cellIs" dxfId="109" priority="1" operator="equal">
      <formula>"(odaberite iz popisa)"</formula>
    </cfRule>
  </conditionalFormatting>
  <conditionalFormatting sqref="D101:D112">
    <cfRule type="cellIs" dxfId="108" priority="46" operator="equal">
      <formula>"(odaberite)"</formula>
    </cfRule>
  </conditionalFormatting>
  <conditionalFormatting sqref="D114:D121">
    <cfRule type="cellIs" dxfId="107" priority="45" operator="equal">
      <formula>"(odaberite)"</formula>
    </cfRule>
  </conditionalFormatting>
  <conditionalFormatting sqref="E129">
    <cfRule type="cellIs" dxfId="106" priority="60" operator="equal">
      <formula>"Kapitalni rabat može iznositi najviše do 50% ukupno isplaćenog iznosa glavnice kredita"</formula>
    </cfRule>
  </conditionalFormatting>
  <conditionalFormatting sqref="E8:M8">
    <cfRule type="cellIs" dxfId="105" priority="24" operator="equal">
      <formula>"(unesite kratki opis I4.0 rješenja)"</formula>
    </cfRule>
  </conditionalFormatting>
  <conditionalFormatting sqref="E23:M23">
    <cfRule type="cellIs" dxfId="104" priority="23" operator="equal">
      <formula>"(unesite kratki opis I4.0 rješenja)"</formula>
    </cfRule>
  </conditionalFormatting>
  <conditionalFormatting sqref="E38:M38">
    <cfRule type="cellIs" dxfId="103" priority="22" operator="equal">
      <formula>"(unesite kratki opis I4.0 rješenja)"</formula>
    </cfRule>
  </conditionalFormatting>
  <conditionalFormatting sqref="E53:M53">
    <cfRule type="cellIs" dxfId="102" priority="4" operator="equal">
      <formula>"(unesite kratki opis I4.0 rješenja)"</formula>
    </cfRule>
  </conditionalFormatting>
  <conditionalFormatting sqref="E68:M68">
    <cfRule type="cellIs" dxfId="101" priority="21" operator="equal">
      <formula>"(unesite kratki opis I4.0 rješenja)"</formula>
    </cfRule>
  </conditionalFormatting>
  <conditionalFormatting sqref="E83:M83">
    <cfRule type="cellIs" dxfId="100" priority="20" operator="equal">
      <formula>"(unesite kratki opis I4.0 rješenja)"</formula>
    </cfRule>
  </conditionalFormatting>
  <conditionalFormatting sqref="K20:L20">
    <cfRule type="cellIs" dxfId="99" priority="36" operator="equal">
      <formula>"(odaberite)"</formula>
    </cfRule>
  </conditionalFormatting>
  <conditionalFormatting sqref="K35:L35">
    <cfRule type="cellIs" dxfId="98" priority="8" operator="equal">
      <formula>"(odaberite)"</formula>
    </cfRule>
  </conditionalFormatting>
  <conditionalFormatting sqref="K50:L50">
    <cfRule type="cellIs" dxfId="97" priority="7" operator="equal">
      <formula>"(odaberite)"</formula>
    </cfRule>
  </conditionalFormatting>
  <conditionalFormatting sqref="K65:L65">
    <cfRule type="cellIs" dxfId="96" priority="2" operator="equal">
      <formula>"(odaberite)"</formula>
    </cfRule>
  </conditionalFormatting>
  <conditionalFormatting sqref="K80:L80">
    <cfRule type="cellIs" dxfId="95" priority="6" operator="equal">
      <formula>"(odaberite)"</formula>
    </cfRule>
  </conditionalFormatting>
  <conditionalFormatting sqref="K95:L95">
    <cfRule type="cellIs" dxfId="94" priority="5" operator="equal">
      <formula>"(odaberite)"</formula>
    </cfRule>
  </conditionalFormatting>
  <conditionalFormatting sqref="M7 M9:M22 M24:M37 M39:M52 M54:M67 M69:M82 M84:M96 M100:M112 M114:M123">
    <cfRule type="cellIs" priority="61" operator="greaterThan">
      <formula>1%</formula>
    </cfRule>
  </conditionalFormatting>
  <conditionalFormatting sqref="M127">
    <cfRule type="cellIs" priority="57" operator="greaterThan">
      <formula>1%</formula>
    </cfRule>
  </conditionalFormatting>
  <dataValidations count="3">
    <dataValidation type="list" allowBlank="1" showInputMessage="1" showErrorMessage="1" sqref="D101:D112 D114:D121" xr:uid="{705D7B86-22F2-4796-AB3C-CC72F38B758A}">
      <formula1>d1a</formula1>
    </dataValidation>
    <dataValidation type="list" allowBlank="1" showInputMessage="1" showErrorMessage="1" sqref="C127:D127" xr:uid="{7C379E7F-BE64-4F04-AB73-064B60FBD15B}">
      <formula1>da1ne</formula1>
    </dataValidation>
    <dataValidation type="list" allowBlank="1" showInputMessage="1" showErrorMessage="1" sqref="D7 D37 D22 D67 D52 D82" xr:uid="{5663C9CC-AEFF-40E3-BBA4-02637D15A6D1}">
      <formula1>popisrj</formula1>
    </dataValidation>
  </dataValidations>
  <hyperlinks>
    <hyperlink ref="C132" r:id="rId1" xr:uid="{5B1F6EDF-D537-413D-ACE8-1D5E1FB0D94F}"/>
    <hyperlink ref="C97:M97" location="'Popis I4.0 rješenja'!Print_Area" display="'Popis I4.0 rješenja'!Print_Area" xr:uid="{689C5E99-1A2C-4469-A6F4-F9FE08D37A62}"/>
  </hyperlinks>
  <pageMargins left="0.7" right="0.7" top="0.75" bottom="0.75" header="0.3" footer="0.3"/>
  <pageSetup paperSize="9" scale="57" fitToHeight="0" orientation="portrait" r:id="rId2"/>
  <headerFooter>
    <oddFooter>&amp;L&amp;P</oddFooter>
  </headerFooter>
  <rowBreaks count="2" manualBreakCount="2">
    <brk id="36" min="1" max="12" man="1"/>
    <brk id="97" min="1" max="12" man="1"/>
  </rowBreaks>
  <ignoredErrors>
    <ignoredError sqref="M10:M19 J20 J35 J50 J80 J95 J6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5389B-8971-4F4D-91F2-86738FB4157D}">
  <sheetPr>
    <pageSetUpPr fitToPage="1"/>
  </sheetPr>
  <dimension ref="B1:AA119"/>
  <sheetViews>
    <sheetView showGridLines="0" zoomScale="80" zoomScaleNormal="80" workbookViewId="0">
      <selection activeCell="M13" sqref="M13"/>
    </sheetView>
  </sheetViews>
  <sheetFormatPr defaultColWidth="9.140625" defaultRowHeight="14.25" outlineLevelRow="1" x14ac:dyDescent="0.25"/>
  <cols>
    <col min="1" max="1" width="3.7109375" style="100" customWidth="1"/>
    <col min="2" max="3" width="5.28515625" style="99" customWidth="1"/>
    <col min="4" max="4" width="13" style="100" customWidth="1"/>
    <col min="5" max="5" width="10.7109375" style="100" customWidth="1"/>
    <col min="6" max="7" width="9.140625" style="100"/>
    <col min="8" max="8" width="13.7109375" style="100" customWidth="1"/>
    <col min="9" max="9" width="9.140625" style="100" customWidth="1"/>
    <col min="10" max="11" width="17.42578125" style="100" customWidth="1"/>
    <col min="12" max="12" width="20.140625" style="100" customWidth="1"/>
    <col min="13" max="13" width="20.7109375" style="100" customWidth="1"/>
    <col min="14" max="14" width="9.140625" style="127" customWidth="1"/>
    <col min="15" max="16384" width="9.140625" style="100"/>
  </cols>
  <sheetData>
    <row r="1" spans="2:20" ht="41.25" customHeight="1" x14ac:dyDescent="0.25">
      <c r="B1" s="126"/>
      <c r="C1" s="126"/>
      <c r="D1" s="188" t="s">
        <v>0</v>
      </c>
      <c r="E1" s="188"/>
      <c r="F1" s="188"/>
      <c r="G1" s="188"/>
      <c r="H1" s="188"/>
      <c r="I1" s="188"/>
      <c r="J1" s="188"/>
      <c r="K1" s="188"/>
      <c r="L1" s="188"/>
      <c r="M1" s="188"/>
    </row>
    <row r="2" spans="2:20" ht="24" customHeight="1" x14ac:dyDescent="0.25">
      <c r="B2" s="189" t="s">
        <v>132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</row>
    <row r="3" spans="2:20" s="127" customFormat="1" ht="49.5" customHeight="1" x14ac:dyDescent="0.25"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</row>
    <row r="4" spans="2:20" ht="163.5" customHeight="1" x14ac:dyDescent="0.25">
      <c r="B4" s="170" t="s">
        <v>133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</row>
    <row r="5" spans="2:20" ht="15.75" thickBot="1" x14ac:dyDescent="0.3">
      <c r="D5" s="128"/>
      <c r="M5" s="74"/>
    </row>
    <row r="6" spans="2:20" ht="60" customHeight="1" x14ac:dyDescent="0.25">
      <c r="B6" s="73" t="s">
        <v>1</v>
      </c>
      <c r="C6" s="171" t="s">
        <v>134</v>
      </c>
      <c r="D6" s="172"/>
      <c r="E6" s="172"/>
      <c r="F6" s="172"/>
      <c r="G6" s="172"/>
      <c r="H6" s="172"/>
      <c r="I6" s="172"/>
      <c r="J6" s="172"/>
      <c r="K6" s="129" t="s">
        <v>2</v>
      </c>
      <c r="L6" s="130">
        <v>600000</v>
      </c>
      <c r="M6" s="66"/>
    </row>
    <row r="7" spans="2:20" ht="20.100000000000001" customHeight="1" x14ac:dyDescent="0.25">
      <c r="B7" s="131"/>
      <c r="C7" s="74" t="s">
        <v>3</v>
      </c>
      <c r="D7" s="75" t="s">
        <v>76</v>
      </c>
      <c r="E7" s="75"/>
      <c r="F7" s="75"/>
      <c r="G7" s="75"/>
      <c r="H7" s="75"/>
      <c r="I7" s="75"/>
      <c r="J7" s="75"/>
      <c r="K7" s="75"/>
      <c r="L7" s="75"/>
      <c r="M7" s="76"/>
    </row>
    <row r="8" spans="2:20" ht="20.100000000000001" customHeight="1" x14ac:dyDescent="0.25">
      <c r="B8" s="131"/>
      <c r="C8" s="74"/>
      <c r="D8" s="75" t="s">
        <v>5</v>
      </c>
      <c r="E8" s="191" t="s">
        <v>77</v>
      </c>
      <c r="F8" s="191"/>
      <c r="G8" s="191"/>
      <c r="H8" s="191"/>
      <c r="I8" s="191"/>
      <c r="J8" s="191"/>
      <c r="K8" s="191"/>
      <c r="L8" s="191"/>
      <c r="M8" s="192"/>
    </row>
    <row r="9" spans="2:20" ht="28.5" x14ac:dyDescent="0.25">
      <c r="B9" s="131"/>
      <c r="C9" s="74"/>
      <c r="D9" s="78" t="s">
        <v>7</v>
      </c>
      <c r="E9" s="75"/>
      <c r="F9" s="75"/>
      <c r="G9" s="78"/>
      <c r="H9" s="79"/>
      <c r="I9" s="78"/>
      <c r="J9" s="80"/>
      <c r="K9" s="81" t="s">
        <v>8</v>
      </c>
      <c r="L9" s="80" t="s">
        <v>9</v>
      </c>
      <c r="M9" s="82" t="s">
        <v>10</v>
      </c>
      <c r="Q9" s="80"/>
    </row>
    <row r="10" spans="2:20" ht="22.5" customHeight="1" x14ac:dyDescent="0.25">
      <c r="B10" s="131"/>
      <c r="C10" s="74" t="s">
        <v>11</v>
      </c>
      <c r="D10" s="164" t="s">
        <v>78</v>
      </c>
      <c r="E10" s="164"/>
      <c r="F10" s="164"/>
      <c r="G10" s="164"/>
      <c r="H10" s="164"/>
      <c r="I10" s="164"/>
      <c r="J10" s="164"/>
      <c r="K10" s="83">
        <v>6</v>
      </c>
      <c r="L10" s="84">
        <v>10000</v>
      </c>
      <c r="M10" s="85">
        <f>K10*L10</f>
        <v>60000</v>
      </c>
      <c r="N10" s="132"/>
      <c r="O10" s="133"/>
      <c r="P10" s="133"/>
      <c r="Q10" s="133"/>
      <c r="R10" s="133"/>
      <c r="S10" s="133"/>
      <c r="T10" s="133"/>
    </row>
    <row r="11" spans="2:20" ht="20.100000000000001" customHeight="1" x14ac:dyDescent="0.25">
      <c r="B11" s="131"/>
      <c r="C11" s="74" t="s">
        <v>12</v>
      </c>
      <c r="D11" s="164"/>
      <c r="E11" s="164"/>
      <c r="F11" s="164"/>
      <c r="G11" s="164"/>
      <c r="H11" s="164"/>
      <c r="I11" s="164"/>
      <c r="J11" s="164"/>
      <c r="K11" s="86"/>
      <c r="L11" s="87"/>
      <c r="M11" s="85">
        <f>+K11*L11</f>
        <v>0</v>
      </c>
      <c r="N11" s="100"/>
    </row>
    <row r="12" spans="2:20" ht="20.100000000000001" customHeight="1" x14ac:dyDescent="0.25">
      <c r="B12" s="131"/>
      <c r="C12" s="74" t="s">
        <v>13</v>
      </c>
      <c r="D12" s="164"/>
      <c r="E12" s="164"/>
      <c r="F12" s="164"/>
      <c r="G12" s="164"/>
      <c r="H12" s="164"/>
      <c r="I12" s="164"/>
      <c r="J12" s="164"/>
      <c r="K12" s="86"/>
      <c r="L12" s="87"/>
      <c r="M12" s="85">
        <f>+K12*L12</f>
        <v>0</v>
      </c>
    </row>
    <row r="13" spans="2:20" ht="20.100000000000001" customHeight="1" x14ac:dyDescent="0.25">
      <c r="B13" s="131"/>
      <c r="C13" s="74" t="s">
        <v>14</v>
      </c>
      <c r="D13" s="164"/>
      <c r="E13" s="164"/>
      <c r="F13" s="164"/>
      <c r="G13" s="164"/>
      <c r="H13" s="164"/>
      <c r="I13" s="164"/>
      <c r="J13" s="164"/>
      <c r="K13" s="86"/>
      <c r="L13" s="87"/>
      <c r="M13" s="85">
        <f t="shared" ref="M13:M19" si="0">+K13*L13</f>
        <v>0</v>
      </c>
    </row>
    <row r="14" spans="2:20" ht="20.100000000000001" customHeight="1" x14ac:dyDescent="0.25">
      <c r="B14" s="131"/>
      <c r="C14" s="74" t="s">
        <v>15</v>
      </c>
      <c r="D14" s="164"/>
      <c r="E14" s="164"/>
      <c r="F14" s="164"/>
      <c r="G14" s="164"/>
      <c r="H14" s="164"/>
      <c r="I14" s="164"/>
      <c r="J14" s="164"/>
      <c r="K14" s="86"/>
      <c r="L14" s="87"/>
      <c r="M14" s="85">
        <f t="shared" si="0"/>
        <v>0</v>
      </c>
    </row>
    <row r="15" spans="2:20" ht="20.100000000000001" customHeight="1" outlineLevel="1" x14ac:dyDescent="0.25">
      <c r="B15" s="131"/>
      <c r="C15" s="74" t="s">
        <v>16</v>
      </c>
      <c r="D15" s="164"/>
      <c r="E15" s="164"/>
      <c r="F15" s="164"/>
      <c r="G15" s="164"/>
      <c r="H15" s="164"/>
      <c r="I15" s="164"/>
      <c r="J15" s="164"/>
      <c r="K15" s="95"/>
      <c r="L15" s="86"/>
      <c r="M15" s="149">
        <f t="shared" si="0"/>
        <v>0</v>
      </c>
    </row>
    <row r="16" spans="2:20" ht="20.100000000000001" customHeight="1" outlineLevel="1" x14ac:dyDescent="0.25">
      <c r="B16" s="131"/>
      <c r="C16" s="74" t="s">
        <v>17</v>
      </c>
      <c r="D16" s="164"/>
      <c r="E16" s="164"/>
      <c r="F16" s="164"/>
      <c r="G16" s="164"/>
      <c r="H16" s="164"/>
      <c r="I16" s="164"/>
      <c r="J16" s="164"/>
      <c r="K16" s="95"/>
      <c r="L16" s="86"/>
      <c r="M16" s="149">
        <f t="shared" si="0"/>
        <v>0</v>
      </c>
      <c r="O16" s="134"/>
    </row>
    <row r="17" spans="2:27" ht="20.100000000000001" customHeight="1" outlineLevel="1" x14ac:dyDescent="0.25">
      <c r="B17" s="131"/>
      <c r="C17" s="74" t="s">
        <v>18</v>
      </c>
      <c r="D17" s="164"/>
      <c r="E17" s="164"/>
      <c r="F17" s="164"/>
      <c r="G17" s="164"/>
      <c r="H17" s="164"/>
      <c r="I17" s="164"/>
      <c r="J17" s="164"/>
      <c r="K17" s="95"/>
      <c r="L17" s="86"/>
      <c r="M17" s="149">
        <f t="shared" si="0"/>
        <v>0</v>
      </c>
      <c r="O17" s="193"/>
      <c r="P17" s="193"/>
      <c r="Q17" s="193"/>
      <c r="R17" s="193"/>
      <c r="S17" s="193"/>
      <c r="T17" s="193"/>
      <c r="U17" s="193"/>
      <c r="V17" s="193"/>
      <c r="W17" s="97"/>
      <c r="X17" s="134"/>
    </row>
    <row r="18" spans="2:27" ht="20.100000000000001" customHeight="1" outlineLevel="1" x14ac:dyDescent="0.25">
      <c r="B18" s="131"/>
      <c r="C18" s="74" t="s">
        <v>19</v>
      </c>
      <c r="D18" s="164"/>
      <c r="E18" s="164"/>
      <c r="F18" s="164"/>
      <c r="G18" s="164"/>
      <c r="H18" s="164"/>
      <c r="I18" s="164"/>
      <c r="J18" s="164"/>
      <c r="K18" s="95"/>
      <c r="L18" s="86"/>
      <c r="M18" s="149">
        <f t="shared" si="0"/>
        <v>0</v>
      </c>
    </row>
    <row r="19" spans="2:27" ht="20.100000000000001" customHeight="1" outlineLevel="1" x14ac:dyDescent="0.25">
      <c r="B19" s="131"/>
      <c r="C19" s="74" t="s">
        <v>20</v>
      </c>
      <c r="D19" s="164"/>
      <c r="E19" s="164"/>
      <c r="F19" s="164"/>
      <c r="G19" s="164"/>
      <c r="H19" s="164"/>
      <c r="I19" s="164"/>
      <c r="J19" s="164"/>
      <c r="K19" s="95"/>
      <c r="L19" s="86"/>
      <c r="M19" s="149">
        <f t="shared" si="0"/>
        <v>0</v>
      </c>
    </row>
    <row r="20" spans="2:27" ht="20.100000000000001" customHeight="1" x14ac:dyDescent="0.25">
      <c r="B20" s="131"/>
      <c r="C20" s="74"/>
      <c r="D20" s="167" t="s">
        <v>21</v>
      </c>
      <c r="E20" s="167"/>
      <c r="F20" s="167"/>
      <c r="G20" s="167"/>
      <c r="H20" s="167"/>
      <c r="I20" s="167"/>
      <c r="J20" s="86" t="str">
        <f>IF(K20="10%","Da","Ne")</f>
        <v>Da</v>
      </c>
      <c r="K20" s="89" t="str">
        <f>IF(M21&gt;=10%,"10%","0%")</f>
        <v>10%</v>
      </c>
      <c r="L20" s="89" t="s">
        <v>22</v>
      </c>
      <c r="M20" s="150">
        <f>SUM(M10:M19)</f>
        <v>60000</v>
      </c>
    </row>
    <row r="21" spans="2:27" ht="20.100000000000001" customHeight="1" x14ac:dyDescent="0.25">
      <c r="B21" s="131"/>
      <c r="C21" s="74"/>
      <c r="D21" s="91" t="s">
        <v>23</v>
      </c>
      <c r="E21" s="77"/>
      <c r="F21" s="77"/>
      <c r="G21" s="77"/>
      <c r="H21" s="77"/>
      <c r="I21" s="77"/>
      <c r="J21" s="75"/>
      <c r="K21" s="75"/>
      <c r="L21" s="75"/>
      <c r="M21" s="92">
        <f>M20/$L$6</f>
        <v>0.1</v>
      </c>
    </row>
    <row r="22" spans="2:27" ht="20.100000000000001" customHeight="1" x14ac:dyDescent="0.25">
      <c r="B22" s="131"/>
      <c r="C22" s="74" t="s">
        <v>24</v>
      </c>
      <c r="D22" s="75" t="s">
        <v>76</v>
      </c>
      <c r="E22" s="75"/>
      <c r="F22" s="75"/>
      <c r="G22" s="75"/>
      <c r="H22" s="75"/>
      <c r="I22" s="75"/>
      <c r="J22" s="74"/>
      <c r="K22" s="74"/>
      <c r="L22" s="74"/>
      <c r="M22" s="93"/>
    </row>
    <row r="23" spans="2:27" ht="20.100000000000001" customHeight="1" x14ac:dyDescent="0.25">
      <c r="B23" s="131"/>
      <c r="C23" s="74"/>
      <c r="D23" s="75" t="s">
        <v>5</v>
      </c>
      <c r="E23" s="191" t="s">
        <v>79</v>
      </c>
      <c r="F23" s="191"/>
      <c r="G23" s="191"/>
      <c r="H23" s="191"/>
      <c r="I23" s="191"/>
      <c r="J23" s="191"/>
      <c r="K23" s="191"/>
      <c r="L23" s="191"/>
      <c r="M23" s="192"/>
    </row>
    <row r="24" spans="2:27" ht="28.5" x14ac:dyDescent="0.25">
      <c r="B24" s="131"/>
      <c r="C24" s="74"/>
      <c r="D24" s="78" t="s">
        <v>7</v>
      </c>
      <c r="E24" s="75"/>
      <c r="F24" s="75"/>
      <c r="G24" s="78"/>
      <c r="H24" s="79"/>
      <c r="I24" s="78"/>
      <c r="J24" s="80"/>
      <c r="K24" s="81" t="s">
        <v>8</v>
      </c>
      <c r="L24" s="80" t="s">
        <v>9</v>
      </c>
      <c r="M24" s="82" t="s">
        <v>10</v>
      </c>
    </row>
    <row r="25" spans="2:27" ht="20.100000000000001" customHeight="1" x14ac:dyDescent="0.25">
      <c r="B25" s="131"/>
      <c r="C25" s="74" t="s">
        <v>11</v>
      </c>
      <c r="D25" s="164" t="s">
        <v>78</v>
      </c>
      <c r="E25" s="164"/>
      <c r="F25" s="164"/>
      <c r="G25" s="164"/>
      <c r="H25" s="164"/>
      <c r="I25" s="164"/>
      <c r="J25" s="164"/>
      <c r="K25" s="83">
        <v>1</v>
      </c>
      <c r="L25" s="84">
        <v>60000</v>
      </c>
      <c r="M25" s="85">
        <f>K25*L25</f>
        <v>60000</v>
      </c>
    </row>
    <row r="26" spans="2:27" ht="20.100000000000001" customHeight="1" x14ac:dyDescent="0.25">
      <c r="B26" s="131"/>
      <c r="C26" s="74" t="s">
        <v>12</v>
      </c>
      <c r="D26" s="164"/>
      <c r="E26" s="164"/>
      <c r="F26" s="164"/>
      <c r="G26" s="164"/>
      <c r="H26" s="164"/>
      <c r="I26" s="164"/>
      <c r="J26" s="164"/>
      <c r="K26" s="86"/>
      <c r="L26" s="87"/>
      <c r="M26" s="85">
        <f>+K26*L26</f>
        <v>0</v>
      </c>
    </row>
    <row r="27" spans="2:27" ht="20.100000000000001" customHeight="1" x14ac:dyDescent="0.25">
      <c r="B27" s="131"/>
      <c r="C27" s="74" t="s">
        <v>13</v>
      </c>
      <c r="D27" s="164"/>
      <c r="E27" s="164"/>
      <c r="F27" s="164"/>
      <c r="G27" s="164"/>
      <c r="H27" s="164"/>
      <c r="I27" s="164"/>
      <c r="J27" s="164"/>
      <c r="K27" s="86"/>
      <c r="L27" s="87"/>
      <c r="M27" s="85">
        <f t="shared" ref="M27:M34" si="1">+K27*L27</f>
        <v>0</v>
      </c>
    </row>
    <row r="28" spans="2:27" ht="20.100000000000001" customHeight="1" x14ac:dyDescent="0.25">
      <c r="B28" s="131"/>
      <c r="C28" s="74" t="s">
        <v>14</v>
      </c>
      <c r="D28" s="164"/>
      <c r="E28" s="164"/>
      <c r="F28" s="164"/>
      <c r="G28" s="164"/>
      <c r="H28" s="164"/>
      <c r="I28" s="164"/>
      <c r="J28" s="164"/>
      <c r="K28" s="86"/>
      <c r="L28" s="87"/>
      <c r="M28" s="85">
        <f t="shared" si="1"/>
        <v>0</v>
      </c>
    </row>
    <row r="29" spans="2:27" ht="20.100000000000001" customHeight="1" x14ac:dyDescent="0.25">
      <c r="B29" s="131"/>
      <c r="C29" s="74" t="s">
        <v>15</v>
      </c>
      <c r="D29" s="164"/>
      <c r="E29" s="164"/>
      <c r="F29" s="164"/>
      <c r="G29" s="164"/>
      <c r="H29" s="164"/>
      <c r="I29" s="164"/>
      <c r="J29" s="164"/>
      <c r="K29" s="86"/>
      <c r="L29" s="87"/>
      <c r="M29" s="85">
        <f t="shared" si="1"/>
        <v>0</v>
      </c>
      <c r="P29" s="135"/>
      <c r="Q29" s="135"/>
      <c r="R29" s="135"/>
      <c r="S29" s="135"/>
      <c r="T29" s="135"/>
      <c r="U29" s="135"/>
      <c r="V29" s="135"/>
      <c r="W29" s="135"/>
      <c r="X29" s="136"/>
      <c r="Y29" s="136"/>
      <c r="Z29" s="137"/>
      <c r="AA29" s="134"/>
    </row>
    <row r="30" spans="2:27" ht="20.100000000000001" customHeight="1" outlineLevel="1" x14ac:dyDescent="0.25">
      <c r="B30" s="131"/>
      <c r="C30" s="74" t="s">
        <v>16</v>
      </c>
      <c r="D30" s="164"/>
      <c r="E30" s="164"/>
      <c r="F30" s="164"/>
      <c r="G30" s="164"/>
      <c r="H30" s="164"/>
      <c r="I30" s="164"/>
      <c r="J30" s="164"/>
      <c r="K30" s="86"/>
      <c r="L30" s="86"/>
      <c r="M30" s="149">
        <f t="shared" si="1"/>
        <v>0</v>
      </c>
    </row>
    <row r="31" spans="2:27" ht="20.100000000000001" customHeight="1" outlineLevel="1" x14ac:dyDescent="0.25">
      <c r="B31" s="131"/>
      <c r="C31" s="74" t="s">
        <v>17</v>
      </c>
      <c r="D31" s="164"/>
      <c r="E31" s="164"/>
      <c r="F31" s="164"/>
      <c r="G31" s="164"/>
      <c r="H31" s="164"/>
      <c r="I31" s="164"/>
      <c r="J31" s="164"/>
      <c r="K31" s="86"/>
      <c r="L31" s="86"/>
      <c r="M31" s="149">
        <f t="shared" si="1"/>
        <v>0</v>
      </c>
    </row>
    <row r="32" spans="2:27" ht="20.100000000000001" customHeight="1" outlineLevel="1" x14ac:dyDescent="0.25">
      <c r="B32" s="131"/>
      <c r="C32" s="74" t="s">
        <v>18</v>
      </c>
      <c r="D32" s="164"/>
      <c r="E32" s="164"/>
      <c r="F32" s="164"/>
      <c r="G32" s="164"/>
      <c r="H32" s="164"/>
      <c r="I32" s="164"/>
      <c r="J32" s="164"/>
      <c r="K32" s="86"/>
      <c r="L32" s="86"/>
      <c r="M32" s="149">
        <f t="shared" si="1"/>
        <v>0</v>
      </c>
    </row>
    <row r="33" spans="2:24" s="127" customFormat="1" ht="20.100000000000001" customHeight="1" outlineLevel="1" x14ac:dyDescent="0.25">
      <c r="B33" s="131"/>
      <c r="C33" s="74" t="s">
        <v>19</v>
      </c>
      <c r="D33" s="164"/>
      <c r="E33" s="164"/>
      <c r="F33" s="164"/>
      <c r="G33" s="164"/>
      <c r="H33" s="164"/>
      <c r="I33" s="164"/>
      <c r="J33" s="164"/>
      <c r="K33" s="86"/>
      <c r="L33" s="86"/>
      <c r="M33" s="149">
        <f t="shared" si="1"/>
        <v>0</v>
      </c>
      <c r="O33" s="100"/>
      <c r="P33" s="100"/>
      <c r="Q33" s="100"/>
      <c r="R33" s="100"/>
      <c r="S33" s="100"/>
      <c r="T33" s="100"/>
      <c r="U33" s="100"/>
      <c r="V33" s="100"/>
      <c r="W33" s="100"/>
      <c r="X33" s="100"/>
    </row>
    <row r="34" spans="2:24" s="127" customFormat="1" ht="20.100000000000001" customHeight="1" outlineLevel="1" x14ac:dyDescent="0.25">
      <c r="B34" s="131"/>
      <c r="C34" s="74" t="s">
        <v>20</v>
      </c>
      <c r="D34" s="164"/>
      <c r="E34" s="164"/>
      <c r="F34" s="164"/>
      <c r="G34" s="164"/>
      <c r="H34" s="164"/>
      <c r="I34" s="164"/>
      <c r="J34" s="164"/>
      <c r="K34" s="86"/>
      <c r="L34" s="86"/>
      <c r="M34" s="149">
        <f t="shared" si="1"/>
        <v>0</v>
      </c>
      <c r="O34" s="100"/>
      <c r="P34" s="100"/>
      <c r="Q34" s="100"/>
      <c r="R34" s="100"/>
      <c r="S34" s="100"/>
      <c r="T34" s="100"/>
      <c r="U34" s="100"/>
      <c r="V34" s="100"/>
      <c r="W34" s="100"/>
      <c r="X34" s="100"/>
    </row>
    <row r="35" spans="2:24" s="127" customFormat="1" ht="20.100000000000001" customHeight="1" x14ac:dyDescent="0.25">
      <c r="B35" s="131"/>
      <c r="C35" s="74"/>
      <c r="D35" s="167" t="s">
        <v>21</v>
      </c>
      <c r="E35" s="167"/>
      <c r="F35" s="167"/>
      <c r="G35" s="167"/>
      <c r="H35" s="167"/>
      <c r="I35" s="167"/>
      <c r="J35" s="110" t="str">
        <f>IF(K35="10%","Da","Ne")</f>
        <v>Da</v>
      </c>
      <c r="K35" s="89" t="str">
        <f>IF(M36&gt;=10%,"10%","0%")</f>
        <v>10%</v>
      </c>
      <c r="L35" s="89" t="s">
        <v>22</v>
      </c>
      <c r="M35" s="90">
        <f>SUM(M25:M34)</f>
        <v>60000</v>
      </c>
      <c r="O35" s="100"/>
      <c r="P35" s="100"/>
      <c r="Q35" s="100"/>
      <c r="R35" s="100"/>
      <c r="S35" s="100"/>
      <c r="T35" s="100"/>
      <c r="U35" s="100"/>
      <c r="V35" s="100"/>
      <c r="W35" s="100"/>
      <c r="X35" s="100"/>
    </row>
    <row r="36" spans="2:24" s="127" customFormat="1" ht="20.100000000000001" customHeight="1" x14ac:dyDescent="0.25">
      <c r="B36" s="131"/>
      <c r="C36" s="74"/>
      <c r="D36" s="91" t="s">
        <v>23</v>
      </c>
      <c r="E36" s="77"/>
      <c r="F36" s="77"/>
      <c r="G36" s="77"/>
      <c r="H36" s="77"/>
      <c r="I36" s="77"/>
      <c r="J36" s="75"/>
      <c r="K36" s="75"/>
      <c r="L36" s="75"/>
      <c r="M36" s="92">
        <f>M35/$L$6</f>
        <v>0.1</v>
      </c>
      <c r="O36" s="100"/>
      <c r="P36" s="100"/>
      <c r="Q36" s="100"/>
      <c r="R36" s="100"/>
      <c r="S36" s="100"/>
      <c r="T36" s="100"/>
      <c r="U36" s="100"/>
      <c r="V36" s="100"/>
      <c r="W36" s="100"/>
      <c r="X36" s="100"/>
    </row>
    <row r="37" spans="2:24" s="127" customFormat="1" ht="20.100000000000001" customHeight="1" x14ac:dyDescent="0.25">
      <c r="B37" s="131"/>
      <c r="C37" s="74" t="s">
        <v>25</v>
      </c>
      <c r="D37" s="75" t="s">
        <v>76</v>
      </c>
      <c r="E37" s="75"/>
      <c r="F37" s="75"/>
      <c r="G37" s="75"/>
      <c r="H37" s="75"/>
      <c r="I37" s="75"/>
      <c r="J37" s="75"/>
      <c r="K37" s="75"/>
      <c r="L37" s="75"/>
      <c r="M37" s="94"/>
      <c r="O37" s="100"/>
      <c r="P37" s="100"/>
      <c r="Q37" s="100"/>
      <c r="R37" s="100"/>
      <c r="S37" s="100"/>
      <c r="T37" s="100"/>
      <c r="U37" s="100"/>
      <c r="V37" s="100"/>
      <c r="W37" s="100"/>
      <c r="X37" s="100"/>
    </row>
    <row r="38" spans="2:24" s="127" customFormat="1" ht="20.100000000000001" customHeight="1" x14ac:dyDescent="0.25">
      <c r="B38" s="131"/>
      <c r="C38" s="74"/>
      <c r="D38" s="75" t="s">
        <v>5</v>
      </c>
      <c r="E38" s="191" t="s">
        <v>80</v>
      </c>
      <c r="F38" s="191"/>
      <c r="G38" s="191"/>
      <c r="H38" s="191"/>
      <c r="I38" s="191"/>
      <c r="J38" s="191"/>
      <c r="K38" s="191"/>
      <c r="L38" s="191"/>
      <c r="M38" s="192"/>
      <c r="O38" s="100"/>
      <c r="P38" s="100"/>
      <c r="Q38" s="100"/>
      <c r="R38" s="100"/>
      <c r="S38" s="100"/>
      <c r="T38" s="100"/>
      <c r="U38" s="100"/>
      <c r="V38" s="100"/>
      <c r="W38" s="100"/>
      <c r="X38" s="100"/>
    </row>
    <row r="39" spans="2:24" s="127" customFormat="1" ht="28.5" x14ac:dyDescent="0.25">
      <c r="B39" s="131"/>
      <c r="C39" s="74"/>
      <c r="D39" s="78" t="s">
        <v>7</v>
      </c>
      <c r="E39" s="75"/>
      <c r="F39" s="75"/>
      <c r="G39" s="78"/>
      <c r="H39" s="79"/>
      <c r="I39" s="78"/>
      <c r="J39" s="80"/>
      <c r="K39" s="81" t="s">
        <v>8</v>
      </c>
      <c r="L39" s="80" t="s">
        <v>9</v>
      </c>
      <c r="M39" s="82" t="s">
        <v>10</v>
      </c>
      <c r="O39" s="100"/>
      <c r="P39" s="100"/>
      <c r="Q39" s="100"/>
      <c r="R39" s="100"/>
      <c r="S39" s="100"/>
      <c r="T39" s="100"/>
      <c r="U39" s="100"/>
      <c r="V39" s="100"/>
      <c r="W39" s="100"/>
      <c r="X39" s="100"/>
    </row>
    <row r="40" spans="2:24" s="127" customFormat="1" ht="20.100000000000001" customHeight="1" x14ac:dyDescent="0.25">
      <c r="B40" s="131"/>
      <c r="C40" s="74" t="s">
        <v>11</v>
      </c>
      <c r="D40" s="164" t="s">
        <v>78</v>
      </c>
      <c r="E40" s="164"/>
      <c r="F40" s="164"/>
      <c r="G40" s="164"/>
      <c r="H40" s="164"/>
      <c r="I40" s="164"/>
      <c r="J40" s="164"/>
      <c r="K40" s="83">
        <v>5</v>
      </c>
      <c r="L40" s="84">
        <v>10000</v>
      </c>
      <c r="M40" s="85">
        <f>K40*L40</f>
        <v>50000</v>
      </c>
      <c r="O40" s="100"/>
      <c r="P40" s="100"/>
      <c r="Q40" s="100"/>
      <c r="R40" s="100"/>
      <c r="S40" s="100"/>
      <c r="T40" s="100"/>
      <c r="U40" s="100"/>
      <c r="V40" s="100"/>
      <c r="W40" s="100"/>
      <c r="X40" s="100"/>
    </row>
    <row r="41" spans="2:24" s="127" customFormat="1" ht="20.100000000000001" customHeight="1" x14ac:dyDescent="0.25">
      <c r="B41" s="131"/>
      <c r="C41" s="74" t="s">
        <v>12</v>
      </c>
      <c r="D41" s="164"/>
      <c r="E41" s="164"/>
      <c r="F41" s="164"/>
      <c r="G41" s="164"/>
      <c r="H41" s="164"/>
      <c r="I41" s="164"/>
      <c r="J41" s="164"/>
      <c r="K41" s="86"/>
      <c r="L41" s="87"/>
      <c r="M41" s="85">
        <f>+K41*L41</f>
        <v>0</v>
      </c>
      <c r="O41" s="100"/>
      <c r="P41" s="100"/>
      <c r="Q41" s="100"/>
      <c r="R41" s="100"/>
      <c r="S41" s="100"/>
      <c r="T41" s="100"/>
      <c r="U41" s="100"/>
      <c r="V41" s="100"/>
      <c r="W41" s="100"/>
      <c r="X41" s="100"/>
    </row>
    <row r="42" spans="2:24" s="127" customFormat="1" ht="20.100000000000001" customHeight="1" x14ac:dyDescent="0.25">
      <c r="B42" s="131"/>
      <c r="C42" s="74" t="s">
        <v>13</v>
      </c>
      <c r="D42" s="164"/>
      <c r="E42" s="164"/>
      <c r="F42" s="164"/>
      <c r="G42" s="164"/>
      <c r="H42" s="164"/>
      <c r="I42" s="164"/>
      <c r="J42" s="164"/>
      <c r="K42" s="86"/>
      <c r="L42" s="87"/>
      <c r="M42" s="85">
        <f t="shared" ref="M42:M49" si="2">+K42*L42</f>
        <v>0</v>
      </c>
      <c r="O42" s="100"/>
      <c r="P42" s="100"/>
      <c r="Q42" s="100"/>
      <c r="R42" s="100"/>
      <c r="S42" s="100"/>
      <c r="T42" s="100"/>
      <c r="U42" s="100"/>
      <c r="V42" s="100"/>
      <c r="W42" s="100"/>
      <c r="X42" s="100"/>
    </row>
    <row r="43" spans="2:24" s="127" customFormat="1" ht="20.100000000000001" customHeight="1" x14ac:dyDescent="0.25">
      <c r="B43" s="131"/>
      <c r="C43" s="74" t="s">
        <v>14</v>
      </c>
      <c r="D43" s="164"/>
      <c r="E43" s="164"/>
      <c r="F43" s="164"/>
      <c r="G43" s="164"/>
      <c r="H43" s="164"/>
      <c r="I43" s="164"/>
      <c r="J43" s="164"/>
      <c r="K43" s="86"/>
      <c r="L43" s="87"/>
      <c r="M43" s="85">
        <f t="shared" si="2"/>
        <v>0</v>
      </c>
      <c r="O43" s="100"/>
      <c r="P43" s="100"/>
      <c r="Q43" s="100"/>
      <c r="R43" s="100"/>
      <c r="S43" s="100"/>
      <c r="T43" s="100"/>
      <c r="U43" s="100"/>
      <c r="V43" s="100"/>
      <c r="W43" s="100"/>
      <c r="X43" s="100"/>
    </row>
    <row r="44" spans="2:24" s="127" customFormat="1" ht="20.100000000000001" customHeight="1" x14ac:dyDescent="0.25">
      <c r="B44" s="131"/>
      <c r="C44" s="74" t="s">
        <v>15</v>
      </c>
      <c r="D44" s="164"/>
      <c r="E44" s="164"/>
      <c r="F44" s="164"/>
      <c r="G44" s="164"/>
      <c r="H44" s="164"/>
      <c r="I44" s="164"/>
      <c r="J44" s="164"/>
      <c r="K44" s="86"/>
      <c r="L44" s="87"/>
      <c r="M44" s="85">
        <f t="shared" si="2"/>
        <v>0</v>
      </c>
      <c r="O44" s="100"/>
      <c r="P44" s="100"/>
      <c r="Q44" s="100"/>
      <c r="R44" s="100"/>
      <c r="S44" s="100"/>
      <c r="T44" s="100"/>
      <c r="U44" s="100"/>
      <c r="V44" s="100"/>
      <c r="W44" s="100"/>
      <c r="X44" s="100"/>
    </row>
    <row r="45" spans="2:24" s="127" customFormat="1" ht="20.100000000000001" customHeight="1" outlineLevel="1" x14ac:dyDescent="0.25">
      <c r="B45" s="131"/>
      <c r="C45" s="74" t="s">
        <v>16</v>
      </c>
      <c r="D45" s="164"/>
      <c r="E45" s="164"/>
      <c r="F45" s="164"/>
      <c r="G45" s="164"/>
      <c r="H45" s="164"/>
      <c r="I45" s="164"/>
      <c r="J45" s="164"/>
      <c r="K45" s="95"/>
      <c r="L45" s="86"/>
      <c r="M45" s="149">
        <f t="shared" si="2"/>
        <v>0</v>
      </c>
      <c r="O45" s="100"/>
      <c r="P45" s="100"/>
      <c r="Q45" s="100"/>
      <c r="R45" s="100"/>
      <c r="S45" s="100"/>
      <c r="T45" s="100"/>
      <c r="U45" s="100"/>
      <c r="V45" s="100"/>
      <c r="W45" s="100"/>
      <c r="X45" s="100"/>
    </row>
    <row r="46" spans="2:24" s="127" customFormat="1" ht="20.100000000000001" customHeight="1" outlineLevel="1" x14ac:dyDescent="0.25">
      <c r="B46" s="131"/>
      <c r="C46" s="74" t="s">
        <v>17</v>
      </c>
      <c r="D46" s="164"/>
      <c r="E46" s="164"/>
      <c r="F46" s="164"/>
      <c r="G46" s="164"/>
      <c r="H46" s="164"/>
      <c r="I46" s="164"/>
      <c r="J46" s="164"/>
      <c r="K46" s="95"/>
      <c r="L46" s="86"/>
      <c r="M46" s="149">
        <f t="shared" si="2"/>
        <v>0</v>
      </c>
      <c r="O46" s="100"/>
      <c r="P46" s="100"/>
      <c r="Q46" s="100"/>
      <c r="R46" s="100"/>
      <c r="S46" s="100"/>
      <c r="T46" s="100"/>
      <c r="U46" s="100"/>
      <c r="V46" s="100"/>
      <c r="W46" s="100"/>
      <c r="X46" s="100"/>
    </row>
    <row r="47" spans="2:24" s="127" customFormat="1" ht="20.100000000000001" customHeight="1" outlineLevel="1" x14ac:dyDescent="0.25">
      <c r="B47" s="131"/>
      <c r="C47" s="74" t="s">
        <v>18</v>
      </c>
      <c r="D47" s="164"/>
      <c r="E47" s="164"/>
      <c r="F47" s="164"/>
      <c r="G47" s="164"/>
      <c r="H47" s="164"/>
      <c r="I47" s="164"/>
      <c r="J47" s="164"/>
      <c r="K47" s="95"/>
      <c r="L47" s="86"/>
      <c r="M47" s="149">
        <f t="shared" si="2"/>
        <v>0</v>
      </c>
      <c r="O47" s="100"/>
      <c r="P47" s="100"/>
      <c r="Q47" s="100"/>
      <c r="R47" s="100"/>
      <c r="S47" s="100"/>
      <c r="T47" s="100"/>
      <c r="U47" s="100"/>
      <c r="V47" s="100"/>
      <c r="W47" s="100"/>
      <c r="X47" s="100"/>
    </row>
    <row r="48" spans="2:24" s="127" customFormat="1" ht="20.100000000000001" customHeight="1" outlineLevel="1" x14ac:dyDescent="0.25">
      <c r="B48" s="131"/>
      <c r="C48" s="74" t="s">
        <v>19</v>
      </c>
      <c r="D48" s="164"/>
      <c r="E48" s="164"/>
      <c r="F48" s="164"/>
      <c r="G48" s="164"/>
      <c r="H48" s="164"/>
      <c r="I48" s="164"/>
      <c r="J48" s="164"/>
      <c r="K48" s="95"/>
      <c r="L48" s="86"/>
      <c r="M48" s="149">
        <f t="shared" si="2"/>
        <v>0</v>
      </c>
      <c r="O48" s="100"/>
      <c r="P48" s="100"/>
      <c r="Q48" s="100"/>
      <c r="R48" s="100"/>
      <c r="S48" s="100"/>
      <c r="T48" s="100"/>
      <c r="U48" s="100"/>
      <c r="V48" s="100"/>
      <c r="W48" s="100"/>
      <c r="X48" s="100"/>
    </row>
    <row r="49" spans="2:24" s="127" customFormat="1" ht="20.100000000000001" customHeight="1" outlineLevel="1" x14ac:dyDescent="0.25">
      <c r="B49" s="131"/>
      <c r="C49" s="74" t="s">
        <v>20</v>
      </c>
      <c r="D49" s="164"/>
      <c r="E49" s="164"/>
      <c r="F49" s="164"/>
      <c r="G49" s="164"/>
      <c r="H49" s="164"/>
      <c r="I49" s="164"/>
      <c r="J49" s="164"/>
      <c r="K49" s="95"/>
      <c r="L49" s="86"/>
      <c r="M49" s="149">
        <f t="shared" si="2"/>
        <v>0</v>
      </c>
      <c r="O49" s="100"/>
      <c r="P49" s="100"/>
      <c r="Q49" s="100"/>
      <c r="R49" s="100"/>
      <c r="S49" s="100"/>
      <c r="T49" s="100"/>
      <c r="U49" s="100"/>
      <c r="V49" s="100"/>
      <c r="W49" s="100"/>
      <c r="X49" s="100"/>
    </row>
    <row r="50" spans="2:24" s="127" customFormat="1" ht="20.100000000000001" customHeight="1" x14ac:dyDescent="0.25">
      <c r="B50" s="131"/>
      <c r="C50" s="74"/>
      <c r="D50" s="167" t="s">
        <v>21</v>
      </c>
      <c r="E50" s="167"/>
      <c r="F50" s="167"/>
      <c r="G50" s="167"/>
      <c r="H50" s="167"/>
      <c r="I50" s="167"/>
      <c r="J50" s="110" t="str">
        <f>IF(K50="10%","Da","Ne")</f>
        <v>Ne</v>
      </c>
      <c r="K50" s="89" t="str">
        <f>IF(M51&gt;=10%,"10%","0%")</f>
        <v>0%</v>
      </c>
      <c r="L50" s="89" t="s">
        <v>22</v>
      </c>
      <c r="M50" s="90">
        <f>SUM(M40:M49)</f>
        <v>50000</v>
      </c>
      <c r="O50" s="100"/>
      <c r="P50" s="100"/>
      <c r="Q50" s="100"/>
      <c r="R50" s="100"/>
      <c r="S50" s="100"/>
      <c r="T50" s="100"/>
      <c r="U50" s="100"/>
      <c r="V50" s="100"/>
      <c r="W50" s="100"/>
      <c r="X50" s="100"/>
    </row>
    <row r="51" spans="2:24" s="127" customFormat="1" ht="20.100000000000001" customHeight="1" x14ac:dyDescent="0.25">
      <c r="B51" s="131"/>
      <c r="C51" s="74"/>
      <c r="D51" s="91" t="s">
        <v>23</v>
      </c>
      <c r="E51" s="77"/>
      <c r="F51" s="77"/>
      <c r="G51" s="77"/>
      <c r="H51" s="77"/>
      <c r="I51" s="77"/>
      <c r="J51" s="75"/>
      <c r="K51" s="75"/>
      <c r="L51" s="75"/>
      <c r="M51" s="92">
        <f>M50/$L$6</f>
        <v>8.3333333333333329E-2</v>
      </c>
      <c r="O51" s="100"/>
      <c r="P51" s="100"/>
      <c r="Q51" s="100"/>
      <c r="R51" s="100"/>
      <c r="S51" s="100"/>
      <c r="T51" s="100"/>
      <c r="U51" s="100"/>
      <c r="V51" s="100"/>
      <c r="W51" s="100"/>
      <c r="X51" s="100"/>
    </row>
    <row r="52" spans="2:24" s="127" customFormat="1" ht="20.100000000000001" customHeight="1" x14ac:dyDescent="0.25">
      <c r="B52" s="131"/>
      <c r="C52" s="74" t="s">
        <v>26</v>
      </c>
      <c r="D52" s="75" t="s">
        <v>76</v>
      </c>
      <c r="E52" s="75"/>
      <c r="F52" s="75"/>
      <c r="G52" s="75"/>
      <c r="H52" s="75"/>
      <c r="I52" s="75"/>
      <c r="J52" s="75"/>
      <c r="K52" s="75"/>
      <c r="L52" s="75"/>
      <c r="M52" s="76"/>
      <c r="O52" s="100"/>
      <c r="P52" s="100"/>
      <c r="Q52" s="100"/>
      <c r="R52" s="100"/>
      <c r="S52" s="100"/>
      <c r="T52" s="100"/>
      <c r="U52" s="100"/>
      <c r="V52" s="100"/>
      <c r="W52" s="100"/>
      <c r="X52" s="100"/>
    </row>
    <row r="53" spans="2:24" s="127" customFormat="1" ht="20.100000000000001" customHeight="1" x14ac:dyDescent="0.25">
      <c r="B53" s="131"/>
      <c r="C53" s="74"/>
      <c r="D53" s="75" t="s">
        <v>5</v>
      </c>
      <c r="E53" s="191" t="s">
        <v>81</v>
      </c>
      <c r="F53" s="191"/>
      <c r="G53" s="191"/>
      <c r="H53" s="191"/>
      <c r="I53" s="191"/>
      <c r="J53" s="191"/>
      <c r="K53" s="191"/>
      <c r="L53" s="191"/>
      <c r="M53" s="192"/>
      <c r="O53" s="100"/>
      <c r="P53" s="100"/>
      <c r="Q53" s="100"/>
      <c r="R53" s="100"/>
      <c r="S53" s="100"/>
      <c r="T53" s="100"/>
      <c r="U53" s="100"/>
      <c r="V53" s="100"/>
      <c r="W53" s="100"/>
      <c r="X53" s="100"/>
    </row>
    <row r="54" spans="2:24" s="127" customFormat="1" ht="28.5" x14ac:dyDescent="0.25">
      <c r="B54" s="131"/>
      <c r="C54" s="74"/>
      <c r="D54" s="78" t="s">
        <v>7</v>
      </c>
      <c r="E54" s="75"/>
      <c r="F54" s="75"/>
      <c r="G54" s="78"/>
      <c r="H54" s="79"/>
      <c r="I54" s="78"/>
      <c r="J54" s="80"/>
      <c r="K54" s="81" t="s">
        <v>8</v>
      </c>
      <c r="L54" s="80" t="s">
        <v>9</v>
      </c>
      <c r="M54" s="82" t="s">
        <v>10</v>
      </c>
      <c r="O54" s="100"/>
      <c r="P54" s="100"/>
      <c r="Q54" s="100"/>
      <c r="R54" s="100"/>
      <c r="S54" s="100"/>
      <c r="T54" s="100"/>
      <c r="U54" s="100"/>
      <c r="V54" s="100"/>
      <c r="W54" s="100"/>
      <c r="X54" s="100"/>
    </row>
    <row r="55" spans="2:24" s="127" customFormat="1" ht="20.100000000000001" customHeight="1" x14ac:dyDescent="0.25">
      <c r="B55" s="131"/>
      <c r="C55" s="74" t="s">
        <v>11</v>
      </c>
      <c r="D55" s="164" t="s">
        <v>78</v>
      </c>
      <c r="E55" s="164"/>
      <c r="F55" s="164"/>
      <c r="G55" s="164"/>
      <c r="H55" s="164"/>
      <c r="I55" s="164"/>
      <c r="J55" s="164"/>
      <c r="K55" s="83">
        <v>1</v>
      </c>
      <c r="L55" s="84">
        <v>50000</v>
      </c>
      <c r="M55" s="85">
        <f>K55*L55</f>
        <v>50000</v>
      </c>
      <c r="O55" s="100"/>
      <c r="P55" s="100"/>
      <c r="Q55" s="100"/>
      <c r="R55" s="100"/>
      <c r="S55" s="100"/>
      <c r="T55" s="100"/>
      <c r="U55" s="100"/>
      <c r="V55" s="100"/>
      <c r="W55" s="100"/>
      <c r="X55" s="100"/>
    </row>
    <row r="56" spans="2:24" s="127" customFormat="1" ht="20.100000000000001" customHeight="1" x14ac:dyDescent="0.25">
      <c r="B56" s="131"/>
      <c r="C56" s="74" t="s">
        <v>12</v>
      </c>
      <c r="D56" s="164"/>
      <c r="E56" s="164"/>
      <c r="F56" s="164"/>
      <c r="G56" s="164"/>
      <c r="H56" s="164"/>
      <c r="I56" s="164"/>
      <c r="J56" s="164"/>
      <c r="K56" s="86"/>
      <c r="L56" s="87"/>
      <c r="M56" s="85">
        <f>+K56*L56</f>
        <v>0</v>
      </c>
      <c r="O56" s="100"/>
      <c r="P56" s="100"/>
      <c r="Q56" s="100"/>
      <c r="R56" s="100"/>
      <c r="S56" s="100"/>
      <c r="T56" s="100"/>
      <c r="U56" s="100"/>
      <c r="V56" s="100"/>
      <c r="W56" s="100"/>
      <c r="X56" s="100"/>
    </row>
    <row r="57" spans="2:24" s="127" customFormat="1" ht="20.100000000000001" customHeight="1" x14ac:dyDescent="0.25">
      <c r="B57" s="131"/>
      <c r="C57" s="74" t="s">
        <v>13</v>
      </c>
      <c r="D57" s="164"/>
      <c r="E57" s="164"/>
      <c r="F57" s="164"/>
      <c r="G57" s="164"/>
      <c r="H57" s="164"/>
      <c r="I57" s="164"/>
      <c r="J57" s="164"/>
      <c r="K57" s="86"/>
      <c r="L57" s="87"/>
      <c r="M57" s="85">
        <f t="shared" ref="M57:M64" si="3">+K57*L57</f>
        <v>0</v>
      </c>
      <c r="O57" s="100"/>
      <c r="P57" s="100"/>
      <c r="Q57" s="100"/>
      <c r="R57" s="100"/>
      <c r="S57" s="100"/>
      <c r="T57" s="100"/>
      <c r="U57" s="100"/>
      <c r="V57" s="100"/>
      <c r="W57" s="100"/>
      <c r="X57" s="100"/>
    </row>
    <row r="58" spans="2:24" s="127" customFormat="1" ht="20.100000000000001" customHeight="1" x14ac:dyDescent="0.25">
      <c r="B58" s="131"/>
      <c r="C58" s="74" t="s">
        <v>14</v>
      </c>
      <c r="D58" s="164"/>
      <c r="E58" s="164"/>
      <c r="F58" s="164"/>
      <c r="G58" s="164"/>
      <c r="H58" s="164"/>
      <c r="I58" s="164"/>
      <c r="J58" s="164"/>
      <c r="K58" s="86"/>
      <c r="L58" s="87"/>
      <c r="M58" s="85">
        <f t="shared" si="3"/>
        <v>0</v>
      </c>
      <c r="O58" s="100"/>
      <c r="P58" s="100"/>
      <c r="Q58" s="100"/>
      <c r="R58" s="100"/>
      <c r="S58" s="100"/>
      <c r="T58" s="100"/>
      <c r="U58" s="100"/>
      <c r="V58" s="100"/>
      <c r="W58" s="100"/>
      <c r="X58" s="100"/>
    </row>
    <row r="59" spans="2:24" s="127" customFormat="1" ht="20.100000000000001" customHeight="1" x14ac:dyDescent="0.25">
      <c r="B59" s="131"/>
      <c r="C59" s="74" t="s">
        <v>15</v>
      </c>
      <c r="D59" s="164"/>
      <c r="E59" s="164"/>
      <c r="F59" s="164"/>
      <c r="G59" s="164"/>
      <c r="H59" s="164"/>
      <c r="I59" s="164"/>
      <c r="J59" s="164"/>
      <c r="K59" s="86"/>
      <c r="L59" s="87"/>
      <c r="M59" s="85">
        <f t="shared" si="3"/>
        <v>0</v>
      </c>
      <c r="O59" s="100"/>
      <c r="P59" s="100"/>
      <c r="Q59" s="100"/>
      <c r="R59" s="100"/>
      <c r="S59" s="100"/>
      <c r="T59" s="100"/>
      <c r="U59" s="100"/>
      <c r="V59" s="100"/>
      <c r="W59" s="100"/>
      <c r="X59" s="100"/>
    </row>
    <row r="60" spans="2:24" s="127" customFormat="1" ht="20.100000000000001" customHeight="1" outlineLevel="1" x14ac:dyDescent="0.25">
      <c r="B60" s="131"/>
      <c r="C60" s="74" t="s">
        <v>16</v>
      </c>
      <c r="D60" s="164"/>
      <c r="E60" s="164"/>
      <c r="F60" s="164"/>
      <c r="G60" s="164"/>
      <c r="H60" s="164"/>
      <c r="I60" s="164"/>
      <c r="J60" s="164"/>
      <c r="K60" s="95"/>
      <c r="L60" s="86"/>
      <c r="M60" s="149">
        <f t="shared" si="3"/>
        <v>0</v>
      </c>
      <c r="O60" s="100"/>
      <c r="P60" s="100"/>
      <c r="Q60" s="100"/>
      <c r="R60" s="100"/>
      <c r="S60" s="100"/>
      <c r="T60" s="100"/>
      <c r="U60" s="100"/>
      <c r="V60" s="100"/>
      <c r="W60" s="100"/>
      <c r="X60" s="100"/>
    </row>
    <row r="61" spans="2:24" s="127" customFormat="1" ht="20.100000000000001" customHeight="1" outlineLevel="1" x14ac:dyDescent="0.25">
      <c r="B61" s="131"/>
      <c r="C61" s="74" t="s">
        <v>17</v>
      </c>
      <c r="D61" s="164"/>
      <c r="E61" s="164"/>
      <c r="F61" s="164"/>
      <c r="G61" s="164"/>
      <c r="H61" s="164"/>
      <c r="I61" s="164"/>
      <c r="J61" s="164"/>
      <c r="K61" s="95"/>
      <c r="L61" s="86"/>
      <c r="M61" s="149">
        <f t="shared" si="3"/>
        <v>0</v>
      </c>
      <c r="O61" s="100"/>
      <c r="P61" s="100"/>
      <c r="Q61" s="100"/>
      <c r="R61" s="100"/>
      <c r="S61" s="100"/>
      <c r="T61" s="100"/>
      <c r="U61" s="100"/>
      <c r="V61" s="100"/>
      <c r="W61" s="100"/>
      <c r="X61" s="100"/>
    </row>
    <row r="62" spans="2:24" s="127" customFormat="1" ht="20.100000000000001" customHeight="1" outlineLevel="1" x14ac:dyDescent="0.25">
      <c r="B62" s="131"/>
      <c r="C62" s="74" t="s">
        <v>18</v>
      </c>
      <c r="D62" s="164"/>
      <c r="E62" s="164"/>
      <c r="F62" s="164"/>
      <c r="G62" s="164"/>
      <c r="H62" s="164"/>
      <c r="I62" s="164"/>
      <c r="J62" s="164"/>
      <c r="K62" s="95"/>
      <c r="L62" s="86"/>
      <c r="M62" s="149">
        <f t="shared" si="3"/>
        <v>0</v>
      </c>
      <c r="O62" s="100"/>
      <c r="P62" s="100"/>
      <c r="Q62" s="100"/>
      <c r="R62" s="100"/>
      <c r="S62" s="100"/>
      <c r="T62" s="100"/>
      <c r="U62" s="100"/>
      <c r="V62" s="100"/>
      <c r="W62" s="100"/>
      <c r="X62" s="100"/>
    </row>
    <row r="63" spans="2:24" s="127" customFormat="1" ht="20.100000000000001" customHeight="1" outlineLevel="1" x14ac:dyDescent="0.25">
      <c r="B63" s="131"/>
      <c r="C63" s="74" t="s">
        <v>19</v>
      </c>
      <c r="D63" s="164"/>
      <c r="E63" s="164"/>
      <c r="F63" s="164"/>
      <c r="G63" s="164"/>
      <c r="H63" s="164"/>
      <c r="I63" s="164"/>
      <c r="J63" s="164"/>
      <c r="K63" s="95"/>
      <c r="L63" s="86"/>
      <c r="M63" s="149">
        <f t="shared" si="3"/>
        <v>0</v>
      </c>
      <c r="O63" s="100"/>
      <c r="P63" s="100"/>
      <c r="Q63" s="100"/>
      <c r="R63" s="100"/>
      <c r="S63" s="100"/>
      <c r="T63" s="100"/>
      <c r="U63" s="100"/>
      <c r="V63" s="100"/>
      <c r="W63" s="100"/>
      <c r="X63" s="100"/>
    </row>
    <row r="64" spans="2:24" s="127" customFormat="1" ht="20.100000000000001" customHeight="1" outlineLevel="1" x14ac:dyDescent="0.25">
      <c r="B64" s="131"/>
      <c r="C64" s="74" t="s">
        <v>20</v>
      </c>
      <c r="D64" s="164"/>
      <c r="E64" s="164"/>
      <c r="F64" s="164"/>
      <c r="G64" s="164"/>
      <c r="H64" s="164"/>
      <c r="I64" s="164"/>
      <c r="J64" s="164"/>
      <c r="K64" s="95"/>
      <c r="L64" s="86"/>
      <c r="M64" s="149">
        <f t="shared" si="3"/>
        <v>0</v>
      </c>
      <c r="O64" s="100"/>
      <c r="P64" s="100"/>
      <c r="Q64" s="100"/>
      <c r="R64" s="100"/>
      <c r="S64" s="100"/>
      <c r="T64" s="100"/>
      <c r="U64" s="100"/>
      <c r="V64" s="100"/>
      <c r="W64" s="100"/>
      <c r="X64" s="100"/>
    </row>
    <row r="65" spans="2:24" s="127" customFormat="1" ht="20.100000000000001" customHeight="1" x14ac:dyDescent="0.25">
      <c r="B65" s="131"/>
      <c r="C65" s="74"/>
      <c r="D65" s="167" t="s">
        <v>21</v>
      </c>
      <c r="E65" s="167"/>
      <c r="F65" s="167"/>
      <c r="G65" s="167"/>
      <c r="H65" s="167"/>
      <c r="I65" s="167"/>
      <c r="J65" s="110" t="str">
        <f>IF(K65="10%","Da","Ne")</f>
        <v>Ne</v>
      </c>
      <c r="K65" s="89" t="str">
        <f>IF(M66&gt;=10%,"10%","0%")</f>
        <v>0%</v>
      </c>
      <c r="L65" s="89" t="s">
        <v>22</v>
      </c>
      <c r="M65" s="90">
        <f>SUM(M55:M64)</f>
        <v>50000</v>
      </c>
      <c r="O65" s="100"/>
      <c r="P65" s="100"/>
      <c r="Q65" s="100"/>
      <c r="R65" s="100"/>
      <c r="S65" s="100"/>
      <c r="T65" s="100"/>
      <c r="U65" s="100"/>
      <c r="V65" s="100"/>
      <c r="W65" s="100"/>
      <c r="X65" s="100"/>
    </row>
    <row r="66" spans="2:24" s="127" customFormat="1" ht="20.100000000000001" customHeight="1" x14ac:dyDescent="0.25">
      <c r="B66" s="131"/>
      <c r="C66" s="74"/>
      <c r="D66" s="91" t="s">
        <v>23</v>
      </c>
      <c r="E66" s="77"/>
      <c r="F66" s="77"/>
      <c r="G66" s="77"/>
      <c r="H66" s="77"/>
      <c r="I66" s="77"/>
      <c r="J66" s="75"/>
      <c r="K66" s="75"/>
      <c r="L66" s="75"/>
      <c r="M66" s="92">
        <f>M65/$L$6</f>
        <v>8.3333333333333329E-2</v>
      </c>
      <c r="O66" s="100"/>
      <c r="P66" s="100"/>
      <c r="Q66" s="100"/>
      <c r="R66" s="100"/>
      <c r="S66" s="100"/>
      <c r="T66" s="100"/>
      <c r="U66" s="100"/>
      <c r="V66" s="100"/>
      <c r="W66" s="100"/>
      <c r="X66" s="100"/>
    </row>
    <row r="67" spans="2:24" s="127" customFormat="1" ht="20.100000000000001" customHeight="1" x14ac:dyDescent="0.25">
      <c r="B67" s="131"/>
      <c r="C67" s="74" t="s">
        <v>27</v>
      </c>
      <c r="D67" s="75" t="s">
        <v>4</v>
      </c>
      <c r="E67" s="96"/>
      <c r="F67" s="96"/>
      <c r="G67" s="96"/>
      <c r="H67" s="96"/>
      <c r="I67" s="96"/>
      <c r="J67" s="97"/>
      <c r="K67" s="97"/>
      <c r="L67" s="97"/>
      <c r="M67" s="98"/>
      <c r="O67" s="100"/>
      <c r="P67" s="100"/>
      <c r="Q67" s="100"/>
      <c r="R67" s="100"/>
      <c r="S67" s="100"/>
      <c r="T67" s="100"/>
      <c r="U67" s="100"/>
      <c r="V67" s="100"/>
      <c r="W67" s="100"/>
      <c r="X67" s="100"/>
    </row>
    <row r="68" spans="2:24" s="127" customFormat="1" ht="20.100000000000001" customHeight="1" x14ac:dyDescent="0.25">
      <c r="B68" s="131"/>
      <c r="C68" s="74"/>
      <c r="D68" s="75" t="s">
        <v>5</v>
      </c>
      <c r="E68" s="191" t="s">
        <v>6</v>
      </c>
      <c r="F68" s="191"/>
      <c r="G68" s="191"/>
      <c r="H68" s="191"/>
      <c r="I68" s="191"/>
      <c r="J68" s="191"/>
      <c r="K68" s="191"/>
      <c r="L68" s="191"/>
      <c r="M68" s="192"/>
      <c r="O68" s="100"/>
      <c r="P68" s="100"/>
      <c r="Q68" s="100"/>
      <c r="R68" s="100"/>
      <c r="S68" s="100"/>
      <c r="T68" s="100"/>
      <c r="U68" s="100"/>
      <c r="V68" s="100"/>
      <c r="W68" s="100"/>
      <c r="X68" s="100"/>
    </row>
    <row r="69" spans="2:24" s="127" customFormat="1" ht="28.5" x14ac:dyDescent="0.25">
      <c r="B69" s="131"/>
      <c r="C69" s="74"/>
      <c r="D69" s="78" t="s">
        <v>7</v>
      </c>
      <c r="E69" s="75"/>
      <c r="F69" s="75"/>
      <c r="G69" s="78"/>
      <c r="H69" s="79"/>
      <c r="I69" s="78"/>
      <c r="J69" s="80"/>
      <c r="K69" s="81" t="s">
        <v>8</v>
      </c>
      <c r="L69" s="80" t="s">
        <v>9</v>
      </c>
      <c r="M69" s="82" t="s">
        <v>10</v>
      </c>
      <c r="O69" s="100"/>
      <c r="P69" s="100"/>
      <c r="Q69" s="100"/>
      <c r="R69" s="100"/>
      <c r="S69" s="100"/>
      <c r="T69" s="100"/>
      <c r="U69" s="100"/>
      <c r="V69" s="100"/>
      <c r="W69" s="100"/>
      <c r="X69" s="100"/>
    </row>
    <row r="70" spans="2:24" s="127" customFormat="1" ht="20.100000000000001" customHeight="1" x14ac:dyDescent="0.25">
      <c r="B70" s="131"/>
      <c r="C70" s="74" t="s">
        <v>11</v>
      </c>
      <c r="D70" s="164"/>
      <c r="E70" s="164"/>
      <c r="F70" s="164"/>
      <c r="G70" s="164"/>
      <c r="H70" s="164"/>
      <c r="I70" s="164"/>
      <c r="J70" s="164"/>
      <c r="K70" s="113"/>
      <c r="L70" s="84"/>
      <c r="M70" s="85">
        <f>K70*L70</f>
        <v>0</v>
      </c>
      <c r="O70" s="100"/>
      <c r="P70" s="100"/>
      <c r="Q70" s="100"/>
      <c r="R70" s="100"/>
      <c r="S70" s="100"/>
      <c r="T70" s="100"/>
      <c r="U70" s="100"/>
      <c r="V70" s="100"/>
      <c r="W70" s="100"/>
      <c r="X70" s="100"/>
    </row>
    <row r="71" spans="2:24" s="127" customFormat="1" ht="20.100000000000001" customHeight="1" x14ac:dyDescent="0.25">
      <c r="B71" s="131"/>
      <c r="C71" s="74" t="s">
        <v>12</v>
      </c>
      <c r="D71" s="164"/>
      <c r="E71" s="164"/>
      <c r="F71" s="164"/>
      <c r="G71" s="164"/>
      <c r="H71" s="164"/>
      <c r="I71" s="164"/>
      <c r="J71" s="164"/>
      <c r="K71" s="86"/>
      <c r="L71" s="87"/>
      <c r="M71" s="85">
        <f>+K71*L71</f>
        <v>0</v>
      </c>
      <c r="O71" s="100"/>
      <c r="P71" s="100"/>
      <c r="Q71" s="100"/>
      <c r="R71" s="100"/>
      <c r="S71" s="100"/>
      <c r="T71" s="100"/>
      <c r="U71" s="100"/>
      <c r="V71" s="100"/>
      <c r="W71" s="100"/>
      <c r="X71" s="100"/>
    </row>
    <row r="72" spans="2:24" s="127" customFormat="1" ht="20.100000000000001" customHeight="1" x14ac:dyDescent="0.25">
      <c r="B72" s="131"/>
      <c r="C72" s="74" t="s">
        <v>13</v>
      </c>
      <c r="D72" s="164"/>
      <c r="E72" s="164"/>
      <c r="F72" s="164"/>
      <c r="G72" s="164"/>
      <c r="H72" s="164"/>
      <c r="I72" s="164"/>
      <c r="J72" s="164"/>
      <c r="K72" s="86"/>
      <c r="L72" s="87"/>
      <c r="M72" s="85">
        <f t="shared" ref="M72:M79" si="4">+K72*L72</f>
        <v>0</v>
      </c>
      <c r="O72" s="100"/>
      <c r="P72" s="100"/>
      <c r="Q72" s="100"/>
      <c r="R72" s="100"/>
      <c r="S72" s="100"/>
      <c r="T72" s="100"/>
      <c r="U72" s="100"/>
      <c r="V72" s="100"/>
      <c r="W72" s="100"/>
      <c r="X72" s="100"/>
    </row>
    <row r="73" spans="2:24" s="127" customFormat="1" ht="20.100000000000001" customHeight="1" x14ac:dyDescent="0.25">
      <c r="B73" s="131"/>
      <c r="C73" s="74" t="s">
        <v>14</v>
      </c>
      <c r="D73" s="164"/>
      <c r="E73" s="164"/>
      <c r="F73" s="164"/>
      <c r="G73" s="164"/>
      <c r="H73" s="164"/>
      <c r="I73" s="164"/>
      <c r="J73" s="164"/>
      <c r="K73" s="86"/>
      <c r="L73" s="87"/>
      <c r="M73" s="85">
        <f t="shared" si="4"/>
        <v>0</v>
      </c>
      <c r="O73" s="100"/>
      <c r="P73" s="100"/>
      <c r="Q73" s="100"/>
      <c r="R73" s="100"/>
      <c r="S73" s="100"/>
      <c r="T73" s="100"/>
      <c r="U73" s="100"/>
      <c r="V73" s="100"/>
      <c r="W73" s="100"/>
      <c r="X73" s="100"/>
    </row>
    <row r="74" spans="2:24" s="127" customFormat="1" ht="20.100000000000001" customHeight="1" x14ac:dyDescent="0.25">
      <c r="B74" s="131"/>
      <c r="C74" s="74" t="s">
        <v>15</v>
      </c>
      <c r="D74" s="164"/>
      <c r="E74" s="164"/>
      <c r="F74" s="164"/>
      <c r="G74" s="164"/>
      <c r="H74" s="164"/>
      <c r="I74" s="164"/>
      <c r="J74" s="164"/>
      <c r="K74" s="86"/>
      <c r="L74" s="87"/>
      <c r="M74" s="85">
        <f t="shared" si="4"/>
        <v>0</v>
      </c>
      <c r="O74" s="100"/>
      <c r="P74" s="100"/>
      <c r="Q74" s="100"/>
      <c r="R74" s="100"/>
      <c r="S74" s="100"/>
      <c r="T74" s="100"/>
      <c r="U74" s="100"/>
      <c r="V74" s="100"/>
      <c r="W74" s="100"/>
      <c r="X74" s="100"/>
    </row>
    <row r="75" spans="2:24" s="127" customFormat="1" ht="20.100000000000001" customHeight="1" outlineLevel="1" x14ac:dyDescent="0.25">
      <c r="B75" s="131"/>
      <c r="C75" s="74" t="s">
        <v>16</v>
      </c>
      <c r="D75" s="164"/>
      <c r="E75" s="164"/>
      <c r="F75" s="164"/>
      <c r="G75" s="164"/>
      <c r="H75" s="164"/>
      <c r="I75" s="164"/>
      <c r="J75" s="164"/>
      <c r="K75" s="95"/>
      <c r="L75" s="86"/>
      <c r="M75" s="149">
        <f t="shared" si="4"/>
        <v>0</v>
      </c>
      <c r="O75" s="100"/>
      <c r="P75" s="100"/>
      <c r="Q75" s="100"/>
      <c r="R75" s="100"/>
      <c r="S75" s="100"/>
      <c r="T75" s="100"/>
      <c r="U75" s="100"/>
      <c r="V75" s="100"/>
      <c r="W75" s="100"/>
      <c r="X75" s="100"/>
    </row>
    <row r="76" spans="2:24" s="127" customFormat="1" ht="20.100000000000001" customHeight="1" outlineLevel="1" x14ac:dyDescent="0.25">
      <c r="B76" s="131"/>
      <c r="C76" s="74" t="s">
        <v>17</v>
      </c>
      <c r="D76" s="164"/>
      <c r="E76" s="164"/>
      <c r="F76" s="164"/>
      <c r="G76" s="164"/>
      <c r="H76" s="164"/>
      <c r="I76" s="164"/>
      <c r="J76" s="164"/>
      <c r="K76" s="95"/>
      <c r="L76" s="86"/>
      <c r="M76" s="149">
        <f t="shared" si="4"/>
        <v>0</v>
      </c>
      <c r="O76" s="100"/>
      <c r="P76" s="100"/>
      <c r="Q76" s="100"/>
      <c r="R76" s="100"/>
      <c r="S76" s="100"/>
      <c r="T76" s="100"/>
      <c r="U76" s="100"/>
      <c r="V76" s="100"/>
      <c r="W76" s="100"/>
      <c r="X76" s="100"/>
    </row>
    <row r="77" spans="2:24" s="127" customFormat="1" ht="20.100000000000001" customHeight="1" outlineLevel="1" x14ac:dyDescent="0.25">
      <c r="B77" s="131"/>
      <c r="C77" s="74" t="s">
        <v>18</v>
      </c>
      <c r="D77" s="164"/>
      <c r="E77" s="164"/>
      <c r="F77" s="164"/>
      <c r="G77" s="164"/>
      <c r="H77" s="164"/>
      <c r="I77" s="164"/>
      <c r="J77" s="164"/>
      <c r="K77" s="95"/>
      <c r="L77" s="86"/>
      <c r="M77" s="149">
        <f t="shared" si="4"/>
        <v>0</v>
      </c>
      <c r="O77" s="100"/>
      <c r="P77" s="100"/>
      <c r="Q77" s="100"/>
      <c r="R77" s="100"/>
      <c r="S77" s="100"/>
      <c r="T77" s="100"/>
      <c r="U77" s="100"/>
      <c r="V77" s="100"/>
      <c r="W77" s="100"/>
      <c r="X77" s="100"/>
    </row>
    <row r="78" spans="2:24" s="127" customFormat="1" ht="20.100000000000001" customHeight="1" outlineLevel="1" x14ac:dyDescent="0.25">
      <c r="B78" s="131"/>
      <c r="C78" s="74" t="s">
        <v>19</v>
      </c>
      <c r="D78" s="164"/>
      <c r="E78" s="164"/>
      <c r="F78" s="164"/>
      <c r="G78" s="164"/>
      <c r="H78" s="164"/>
      <c r="I78" s="164"/>
      <c r="J78" s="164"/>
      <c r="K78" s="95"/>
      <c r="L78" s="86"/>
      <c r="M78" s="149">
        <f t="shared" si="4"/>
        <v>0</v>
      </c>
      <c r="O78" s="100"/>
      <c r="P78" s="100"/>
      <c r="Q78" s="100"/>
      <c r="R78" s="100"/>
      <c r="S78" s="100"/>
      <c r="T78" s="100"/>
      <c r="U78" s="100"/>
      <c r="V78" s="100"/>
      <c r="W78" s="100"/>
      <c r="X78" s="100"/>
    </row>
    <row r="79" spans="2:24" s="127" customFormat="1" ht="20.100000000000001" customHeight="1" outlineLevel="1" x14ac:dyDescent="0.25">
      <c r="B79" s="131"/>
      <c r="C79" s="74" t="s">
        <v>20</v>
      </c>
      <c r="D79" s="164"/>
      <c r="E79" s="164"/>
      <c r="F79" s="164"/>
      <c r="G79" s="164"/>
      <c r="H79" s="164"/>
      <c r="I79" s="164"/>
      <c r="J79" s="164"/>
      <c r="K79" s="95"/>
      <c r="L79" s="86"/>
      <c r="M79" s="149">
        <f t="shared" si="4"/>
        <v>0</v>
      </c>
      <c r="O79" s="100"/>
      <c r="P79" s="100"/>
      <c r="Q79" s="100"/>
      <c r="R79" s="100"/>
      <c r="S79" s="100"/>
      <c r="T79" s="100"/>
      <c r="U79" s="100"/>
      <c r="V79" s="100"/>
      <c r="W79" s="100"/>
      <c r="X79" s="100"/>
    </row>
    <row r="80" spans="2:24" s="127" customFormat="1" ht="20.100000000000001" customHeight="1" x14ac:dyDescent="0.25">
      <c r="B80" s="131"/>
      <c r="C80" s="74"/>
      <c r="D80" s="167" t="s">
        <v>21</v>
      </c>
      <c r="E80" s="167"/>
      <c r="F80" s="167"/>
      <c r="G80" s="167"/>
      <c r="H80" s="167"/>
      <c r="I80" s="167"/>
      <c r="J80" s="110" t="str">
        <f>IF(K80="10%","Da","Ne")</f>
        <v>Ne</v>
      </c>
      <c r="K80" s="89" t="str">
        <f>IF(M81&gt;=10%,"10%","0%")</f>
        <v>0%</v>
      </c>
      <c r="L80" s="89" t="s">
        <v>22</v>
      </c>
      <c r="M80" s="90">
        <f>SUM(M70:M79)</f>
        <v>0</v>
      </c>
      <c r="O80" s="100"/>
      <c r="P80" s="100"/>
      <c r="Q80" s="100"/>
      <c r="R80" s="100"/>
      <c r="S80" s="100"/>
      <c r="T80" s="100"/>
      <c r="U80" s="100"/>
      <c r="V80" s="100"/>
      <c r="W80" s="100"/>
      <c r="X80" s="100"/>
    </row>
    <row r="81" spans="2:24" s="127" customFormat="1" ht="20.100000000000001" customHeight="1" x14ac:dyDescent="0.25">
      <c r="B81" s="131"/>
      <c r="C81" s="74"/>
      <c r="D81" s="91" t="s">
        <v>23</v>
      </c>
      <c r="E81" s="77"/>
      <c r="F81" s="77"/>
      <c r="G81" s="77"/>
      <c r="H81" s="77"/>
      <c r="I81" s="77"/>
      <c r="J81" s="75"/>
      <c r="K81" s="75"/>
      <c r="L81" s="75"/>
      <c r="M81" s="92">
        <f>M80/$L$6</f>
        <v>0</v>
      </c>
      <c r="O81" s="100"/>
      <c r="P81" s="100"/>
      <c r="Q81" s="100"/>
      <c r="R81" s="100"/>
      <c r="S81" s="100"/>
      <c r="T81" s="100"/>
      <c r="U81" s="100"/>
      <c r="V81" s="100"/>
      <c r="W81" s="100"/>
      <c r="X81" s="100"/>
    </row>
    <row r="82" spans="2:24" ht="30.75" customHeight="1" x14ac:dyDescent="0.25">
      <c r="B82" s="138"/>
      <c r="C82" s="173" t="s">
        <v>29</v>
      </c>
      <c r="D82" s="173"/>
      <c r="E82" s="173"/>
      <c r="F82" s="173"/>
      <c r="G82" s="173"/>
      <c r="H82" s="173"/>
      <c r="I82" s="173"/>
      <c r="J82" s="173"/>
      <c r="K82" s="173"/>
      <c r="L82" s="173"/>
      <c r="M82" s="174"/>
      <c r="N82" s="139"/>
    </row>
    <row r="83" spans="2:24" ht="21.75" customHeight="1" x14ac:dyDescent="0.25">
      <c r="B83" s="138"/>
      <c r="M83" s="101"/>
    </row>
    <row r="84" spans="2:24" ht="20.100000000000001" customHeight="1" x14ac:dyDescent="0.25">
      <c r="B84" s="140" t="s">
        <v>30</v>
      </c>
      <c r="C84" s="102"/>
      <c r="D84" s="194" t="s">
        <v>31</v>
      </c>
      <c r="E84" s="194"/>
      <c r="F84" s="194"/>
      <c r="G84" s="194"/>
      <c r="H84" s="194"/>
      <c r="I84" s="194"/>
      <c r="J84" s="194"/>
      <c r="K84" s="103"/>
      <c r="L84" s="103"/>
      <c r="M84" s="104"/>
    </row>
    <row r="85" spans="2:24" ht="30.75" customHeight="1" x14ac:dyDescent="0.25">
      <c r="B85" s="131"/>
      <c r="C85" s="74"/>
      <c r="D85" s="195" t="s">
        <v>32</v>
      </c>
      <c r="E85" s="195"/>
      <c r="F85" s="195"/>
      <c r="G85" s="195"/>
      <c r="H85" s="195"/>
      <c r="I85" s="195" t="s">
        <v>33</v>
      </c>
      <c r="J85" s="195"/>
      <c r="K85" s="195"/>
      <c r="L85" s="195"/>
      <c r="M85" s="105" t="s">
        <v>34</v>
      </c>
      <c r="N85" s="196"/>
      <c r="O85" s="197"/>
      <c r="P85" s="197"/>
      <c r="Q85" s="197"/>
      <c r="R85" s="197"/>
      <c r="S85" s="197"/>
      <c r="T85" s="197"/>
      <c r="U85" s="197"/>
    </row>
    <row r="86" spans="2:24" ht="45" customHeight="1" x14ac:dyDescent="0.25">
      <c r="B86" s="131"/>
      <c r="C86" s="74" t="s">
        <v>35</v>
      </c>
      <c r="D86" s="106" t="s">
        <v>36</v>
      </c>
      <c r="E86" s="198" t="s">
        <v>135</v>
      </c>
      <c r="F86" s="198"/>
      <c r="G86" s="198"/>
      <c r="H86" s="198"/>
      <c r="I86" s="107"/>
      <c r="J86" s="199"/>
      <c r="K86" s="199"/>
      <c r="L86" s="199"/>
      <c r="M86" s="108" t="str">
        <f>IF(D86="da","2%","0%")</f>
        <v>0%</v>
      </c>
    </row>
    <row r="87" spans="2:24" s="77" customFormat="1" ht="60" customHeight="1" x14ac:dyDescent="0.25">
      <c r="B87" s="142"/>
      <c r="C87" s="74" t="s">
        <v>38</v>
      </c>
      <c r="D87" s="106" t="s">
        <v>36</v>
      </c>
      <c r="E87" s="200" t="s">
        <v>136</v>
      </c>
      <c r="F87" s="200"/>
      <c r="G87" s="200"/>
      <c r="H87" s="200"/>
      <c r="I87" s="109"/>
      <c r="J87" s="201"/>
      <c r="K87" s="201"/>
      <c r="L87" s="201"/>
      <c r="M87" s="108" t="str">
        <f>IF(D87="da","2%","0%")</f>
        <v>0%</v>
      </c>
      <c r="N87" s="141"/>
    </row>
    <row r="88" spans="2:24" ht="67.5" customHeight="1" x14ac:dyDescent="0.25">
      <c r="B88" s="131"/>
      <c r="C88" s="74" t="s">
        <v>40</v>
      </c>
      <c r="D88" s="106" t="s">
        <v>36</v>
      </c>
      <c r="E88" s="200" t="s">
        <v>137</v>
      </c>
      <c r="F88" s="200"/>
      <c r="G88" s="200"/>
      <c r="H88" s="200"/>
      <c r="I88" s="109"/>
      <c r="J88" s="201"/>
      <c r="K88" s="201"/>
      <c r="L88" s="201"/>
      <c r="M88" s="108" t="str">
        <f t="shared" ref="M88:M106" si="5">IF(D88="da","2%","0%")</f>
        <v>0%</v>
      </c>
    </row>
    <row r="89" spans="2:24" ht="50.25" customHeight="1" x14ac:dyDescent="0.25">
      <c r="B89" s="131"/>
      <c r="C89" s="74" t="s">
        <v>42</v>
      </c>
      <c r="D89" s="106" t="s">
        <v>36</v>
      </c>
      <c r="E89" s="200" t="s">
        <v>138</v>
      </c>
      <c r="F89" s="200"/>
      <c r="G89" s="200"/>
      <c r="H89" s="200"/>
      <c r="I89" s="109"/>
      <c r="J89" s="201"/>
      <c r="K89" s="201"/>
      <c r="L89" s="201"/>
      <c r="M89" s="108" t="str">
        <f t="shared" si="5"/>
        <v>0%</v>
      </c>
    </row>
    <row r="90" spans="2:24" ht="51" customHeight="1" x14ac:dyDescent="0.25">
      <c r="B90" s="131"/>
      <c r="C90" s="74" t="s">
        <v>44</v>
      </c>
      <c r="D90" s="106" t="s">
        <v>36</v>
      </c>
      <c r="E90" s="200" t="s">
        <v>139</v>
      </c>
      <c r="F90" s="200"/>
      <c r="G90" s="200"/>
      <c r="H90" s="200"/>
      <c r="I90" s="109"/>
      <c r="J90" s="201"/>
      <c r="K90" s="201"/>
      <c r="L90" s="201"/>
      <c r="M90" s="108" t="str">
        <f t="shared" si="5"/>
        <v>0%</v>
      </c>
    </row>
    <row r="91" spans="2:24" ht="35.1" customHeight="1" x14ac:dyDescent="0.25">
      <c r="B91" s="131"/>
      <c r="C91" s="74" t="s">
        <v>46</v>
      </c>
      <c r="D91" s="106" t="s">
        <v>36</v>
      </c>
      <c r="E91" s="167" t="s">
        <v>47</v>
      </c>
      <c r="F91" s="167"/>
      <c r="G91" s="167"/>
      <c r="H91" s="167"/>
      <c r="I91" s="109"/>
      <c r="J91" s="201"/>
      <c r="K91" s="201"/>
      <c r="L91" s="201"/>
      <c r="M91" s="108" t="str">
        <f t="shared" si="5"/>
        <v>0%</v>
      </c>
    </row>
    <row r="92" spans="2:24" ht="30" customHeight="1" x14ac:dyDescent="0.25">
      <c r="B92" s="131"/>
      <c r="C92" s="74" t="s">
        <v>48</v>
      </c>
      <c r="D92" s="106" t="s">
        <v>36</v>
      </c>
      <c r="E92" s="167" t="s">
        <v>49</v>
      </c>
      <c r="F92" s="167"/>
      <c r="G92" s="167"/>
      <c r="H92" s="167"/>
      <c r="I92" s="109"/>
      <c r="J92" s="201"/>
      <c r="K92" s="201"/>
      <c r="L92" s="201"/>
      <c r="M92" s="108" t="str">
        <f t="shared" si="5"/>
        <v>0%</v>
      </c>
    </row>
    <row r="93" spans="2:24" ht="20.100000000000001" customHeight="1" x14ac:dyDescent="0.25">
      <c r="B93" s="131"/>
      <c r="C93" s="74" t="s">
        <v>50</v>
      </c>
      <c r="D93" s="106" t="s">
        <v>36</v>
      </c>
      <c r="E93" s="167" t="s">
        <v>51</v>
      </c>
      <c r="F93" s="167"/>
      <c r="G93" s="167"/>
      <c r="H93" s="167"/>
      <c r="I93" s="109"/>
      <c r="J93" s="201"/>
      <c r="K93" s="201"/>
      <c r="L93" s="201"/>
      <c r="M93" s="108" t="str">
        <f t="shared" si="5"/>
        <v>0%</v>
      </c>
    </row>
    <row r="94" spans="2:24" ht="20.100000000000001" customHeight="1" x14ac:dyDescent="0.25">
      <c r="B94" s="131"/>
      <c r="C94" s="74" t="s">
        <v>52</v>
      </c>
      <c r="D94" s="106" t="s">
        <v>36</v>
      </c>
      <c r="E94" s="167" t="s">
        <v>53</v>
      </c>
      <c r="F94" s="167"/>
      <c r="G94" s="167"/>
      <c r="H94" s="167"/>
      <c r="I94" s="109"/>
      <c r="J94" s="201"/>
      <c r="K94" s="201"/>
      <c r="L94" s="201"/>
      <c r="M94" s="108" t="str">
        <f t="shared" si="5"/>
        <v>0%</v>
      </c>
    </row>
    <row r="95" spans="2:24" ht="20.100000000000001" customHeight="1" x14ac:dyDescent="0.25">
      <c r="B95" s="131"/>
      <c r="C95" s="74" t="s">
        <v>54</v>
      </c>
      <c r="D95" s="106" t="s">
        <v>36</v>
      </c>
      <c r="E95" s="167" t="s">
        <v>55</v>
      </c>
      <c r="F95" s="167"/>
      <c r="G95" s="167"/>
      <c r="H95" s="167"/>
      <c r="I95" s="109"/>
      <c r="J95" s="201"/>
      <c r="K95" s="201"/>
      <c r="L95" s="201"/>
      <c r="M95" s="108" t="str">
        <f t="shared" si="5"/>
        <v>0%</v>
      </c>
    </row>
    <row r="96" spans="2:24" ht="20.100000000000001" customHeight="1" x14ac:dyDescent="0.25">
      <c r="B96" s="131"/>
      <c r="C96" s="74" t="s">
        <v>56</v>
      </c>
      <c r="D96" s="106" t="s">
        <v>36</v>
      </c>
      <c r="E96" s="167" t="s">
        <v>57</v>
      </c>
      <c r="F96" s="167"/>
      <c r="G96" s="167"/>
      <c r="H96" s="167"/>
      <c r="I96" s="109"/>
      <c r="J96" s="201"/>
      <c r="K96" s="201"/>
      <c r="L96" s="201"/>
      <c r="M96" s="108" t="str">
        <f t="shared" si="5"/>
        <v>0%</v>
      </c>
      <c r="N96" s="141"/>
    </row>
    <row r="97" spans="2:14" ht="35.1" customHeight="1" x14ac:dyDescent="0.25">
      <c r="B97" s="131"/>
      <c r="C97" s="74" t="s">
        <v>58</v>
      </c>
      <c r="D97" s="106" t="s">
        <v>36</v>
      </c>
      <c r="E97" s="167" t="s">
        <v>59</v>
      </c>
      <c r="F97" s="167"/>
      <c r="G97" s="167"/>
      <c r="H97" s="167"/>
      <c r="I97" s="109"/>
      <c r="J97" s="201"/>
      <c r="K97" s="201"/>
      <c r="L97" s="201"/>
      <c r="M97" s="108" t="str">
        <f t="shared" si="5"/>
        <v>0%</v>
      </c>
      <c r="N97" s="141"/>
    </row>
    <row r="98" spans="2:14" ht="53.25" customHeight="1" x14ac:dyDescent="0.25">
      <c r="B98" s="131"/>
      <c r="D98" s="202" t="s">
        <v>60</v>
      </c>
      <c r="E98" s="202"/>
      <c r="F98" s="202"/>
      <c r="G98" s="202"/>
      <c r="H98" s="202"/>
      <c r="I98" s="111"/>
      <c r="J98" s="202" t="s">
        <v>33</v>
      </c>
      <c r="K98" s="202"/>
      <c r="L98" s="202"/>
      <c r="M98" s="112"/>
      <c r="N98" s="141"/>
    </row>
    <row r="99" spans="2:14" ht="20.100000000000001" customHeight="1" x14ac:dyDescent="0.25">
      <c r="B99" s="131"/>
      <c r="C99" s="74" t="s">
        <v>61</v>
      </c>
      <c r="D99" s="106" t="s">
        <v>36</v>
      </c>
      <c r="E99" s="204"/>
      <c r="F99" s="204"/>
      <c r="G99" s="204"/>
      <c r="H99" s="204"/>
      <c r="I99" s="113"/>
      <c r="J99" s="204"/>
      <c r="K99" s="204"/>
      <c r="L99" s="204"/>
      <c r="M99" s="108" t="str">
        <f t="shared" ref="M99:M105" si="6">IF(D99="da","2%","0%")</f>
        <v>0%</v>
      </c>
    </row>
    <row r="100" spans="2:14" ht="20.100000000000001" customHeight="1" x14ac:dyDescent="0.25">
      <c r="B100" s="131"/>
      <c r="C100" s="74" t="s">
        <v>62</v>
      </c>
      <c r="D100" s="106" t="s">
        <v>36</v>
      </c>
      <c r="E100" s="203"/>
      <c r="F100" s="203"/>
      <c r="G100" s="203"/>
      <c r="H100" s="203"/>
      <c r="I100" s="95"/>
      <c r="J100" s="203"/>
      <c r="K100" s="203"/>
      <c r="L100" s="203"/>
      <c r="M100" s="108" t="str">
        <f t="shared" si="6"/>
        <v>0%</v>
      </c>
    </row>
    <row r="101" spans="2:14" ht="20.100000000000001" customHeight="1" x14ac:dyDescent="0.25">
      <c r="B101" s="131"/>
      <c r="C101" s="74" t="s">
        <v>63</v>
      </c>
      <c r="D101" s="106" t="s">
        <v>36</v>
      </c>
      <c r="E101" s="203"/>
      <c r="F101" s="203"/>
      <c r="G101" s="203"/>
      <c r="H101" s="203"/>
      <c r="I101" s="95"/>
      <c r="J101" s="203"/>
      <c r="K101" s="203"/>
      <c r="L101" s="203"/>
      <c r="M101" s="108" t="str">
        <f t="shared" si="6"/>
        <v>0%</v>
      </c>
    </row>
    <row r="102" spans="2:14" ht="20.100000000000001" customHeight="1" outlineLevel="1" x14ac:dyDescent="0.25">
      <c r="B102" s="131"/>
      <c r="C102" s="74" t="s">
        <v>64</v>
      </c>
      <c r="D102" s="106" t="s">
        <v>36</v>
      </c>
      <c r="E102" s="203"/>
      <c r="F102" s="203"/>
      <c r="G102" s="203"/>
      <c r="H102" s="203"/>
      <c r="I102" s="95"/>
      <c r="J102" s="203"/>
      <c r="K102" s="203"/>
      <c r="L102" s="203"/>
      <c r="M102" s="108" t="str">
        <f t="shared" si="6"/>
        <v>0%</v>
      </c>
    </row>
    <row r="103" spans="2:14" ht="20.100000000000001" customHeight="1" outlineLevel="1" x14ac:dyDescent="0.25">
      <c r="B103" s="131"/>
      <c r="C103" s="74" t="s">
        <v>65</v>
      </c>
      <c r="D103" s="106" t="s">
        <v>36</v>
      </c>
      <c r="E103" s="203"/>
      <c r="F103" s="203"/>
      <c r="G103" s="203"/>
      <c r="H103" s="203"/>
      <c r="I103" s="95"/>
      <c r="J103" s="203"/>
      <c r="K103" s="203"/>
      <c r="L103" s="203"/>
      <c r="M103" s="108" t="str">
        <f t="shared" si="6"/>
        <v>0%</v>
      </c>
    </row>
    <row r="104" spans="2:14" ht="20.100000000000001" customHeight="1" outlineLevel="1" x14ac:dyDescent="0.25">
      <c r="B104" s="131"/>
      <c r="C104" s="74" t="s">
        <v>66</v>
      </c>
      <c r="D104" s="106" t="s">
        <v>36</v>
      </c>
      <c r="E104" s="203"/>
      <c r="F104" s="203"/>
      <c r="G104" s="203"/>
      <c r="H104" s="203"/>
      <c r="I104" s="95"/>
      <c r="J104" s="203"/>
      <c r="K104" s="203"/>
      <c r="L104" s="203"/>
      <c r="M104" s="108" t="str">
        <f t="shared" si="6"/>
        <v>0%</v>
      </c>
    </row>
    <row r="105" spans="2:14" ht="20.100000000000001" customHeight="1" outlineLevel="1" x14ac:dyDescent="0.25">
      <c r="B105" s="131"/>
      <c r="C105" s="74" t="s">
        <v>67</v>
      </c>
      <c r="D105" s="106" t="s">
        <v>36</v>
      </c>
      <c r="E105" s="203"/>
      <c r="F105" s="203"/>
      <c r="G105" s="203"/>
      <c r="H105" s="203"/>
      <c r="I105" s="114"/>
      <c r="J105" s="203"/>
      <c r="K105" s="203"/>
      <c r="L105" s="203"/>
      <c r="M105" s="108" t="str">
        <f t="shared" si="6"/>
        <v>0%</v>
      </c>
    </row>
    <row r="106" spans="2:14" ht="20.100000000000001" customHeight="1" outlineLevel="1" x14ac:dyDescent="0.25">
      <c r="B106" s="131"/>
      <c r="C106" s="74" t="s">
        <v>68</v>
      </c>
      <c r="D106" s="106" t="s">
        <v>36</v>
      </c>
      <c r="E106" s="203"/>
      <c r="F106" s="203"/>
      <c r="G106" s="203"/>
      <c r="H106" s="203"/>
      <c r="I106" s="95"/>
      <c r="J106" s="203"/>
      <c r="K106" s="203"/>
      <c r="L106" s="203"/>
      <c r="M106" s="108" t="str">
        <f t="shared" si="5"/>
        <v>0%</v>
      </c>
    </row>
    <row r="107" spans="2:14" ht="16.5" customHeight="1" x14ac:dyDescent="0.25">
      <c r="B107" s="131"/>
      <c r="C107" s="74"/>
      <c r="D107" s="91" t="s">
        <v>23</v>
      </c>
      <c r="E107" s="96"/>
      <c r="F107" s="96"/>
      <c r="G107" s="96"/>
      <c r="H107" s="96"/>
      <c r="I107" s="96"/>
      <c r="J107" s="96"/>
      <c r="K107" s="96"/>
      <c r="L107" s="96"/>
      <c r="M107" s="94">
        <f>+M86+M87+M88+M89+M90+M91+M92+M93+M94+M95+M96+M97+M99+M100+M101+M102+M103+M104+M105+M106</f>
        <v>0</v>
      </c>
    </row>
    <row r="108" spans="2:14" ht="16.5" customHeight="1" x14ac:dyDescent="0.25">
      <c r="B108" s="131"/>
      <c r="C108" s="74"/>
      <c r="D108" s="207" t="s">
        <v>69</v>
      </c>
      <c r="E108" s="207"/>
      <c r="F108" s="207"/>
      <c r="G108" s="207"/>
      <c r="H108" s="207"/>
      <c r="I108" s="207"/>
      <c r="J108" s="207"/>
      <c r="K108" s="207"/>
      <c r="L108" s="207"/>
      <c r="M108" s="94"/>
    </row>
    <row r="109" spans="2:14" ht="100.5" customHeight="1" x14ac:dyDescent="0.25">
      <c r="B109" s="131"/>
      <c r="C109" s="115"/>
      <c r="D109" s="208" t="s">
        <v>70</v>
      </c>
      <c r="E109" s="208"/>
      <c r="F109" s="208"/>
      <c r="G109" s="208"/>
      <c r="H109" s="115"/>
      <c r="I109" s="115"/>
      <c r="J109" s="208" t="s">
        <v>71</v>
      </c>
      <c r="K109" s="208"/>
      <c r="L109" s="208"/>
      <c r="M109" s="58"/>
    </row>
    <row r="110" spans="2:14" ht="14.25" hidden="1" customHeight="1" x14ac:dyDescent="0.25">
      <c r="B110" s="138"/>
      <c r="I110" s="116"/>
      <c r="J110" s="116"/>
      <c r="M110" s="101"/>
      <c r="N110" s="143" t="s">
        <v>72</v>
      </c>
    </row>
    <row r="111" spans="2:14" ht="20.100000000000001" customHeight="1" x14ac:dyDescent="0.25">
      <c r="B111" s="140" t="s">
        <v>73</v>
      </c>
      <c r="C111" s="102"/>
      <c r="D111" s="194" t="s">
        <v>140</v>
      </c>
      <c r="E111" s="194"/>
      <c r="F111" s="194"/>
      <c r="G111" s="194"/>
      <c r="H111" s="194"/>
      <c r="I111" s="194"/>
      <c r="J111" s="194"/>
      <c r="K111" s="194"/>
      <c r="L111" s="194"/>
      <c r="M111" s="104"/>
    </row>
    <row r="112" spans="2:14" ht="20.100000000000001" customHeight="1" x14ac:dyDescent="0.25">
      <c r="B112" s="131"/>
      <c r="C112" s="205" t="s">
        <v>36</v>
      </c>
      <c r="D112" s="205"/>
      <c r="E112" s="75"/>
      <c r="F112" s="75"/>
      <c r="G112" s="75"/>
      <c r="H112" s="75"/>
      <c r="I112" s="77"/>
      <c r="J112" s="75"/>
      <c r="K112" s="75"/>
      <c r="L112" s="75"/>
      <c r="M112" s="117">
        <f>IF(C112="da",5%,0%)</f>
        <v>0</v>
      </c>
    </row>
    <row r="113" spans="2:13" ht="15.75" thickBot="1" x14ac:dyDescent="0.3">
      <c r="B113" s="144"/>
      <c r="C113" s="118"/>
      <c r="D113" s="119"/>
      <c r="E113" s="119"/>
      <c r="F113" s="119"/>
      <c r="G113" s="119"/>
      <c r="H113" s="119"/>
      <c r="I113" s="119"/>
      <c r="J113" s="119"/>
      <c r="K113" s="119"/>
      <c r="L113" s="119"/>
      <c r="M113" s="120"/>
    </row>
    <row r="114" spans="2:13" ht="15.75" thickBot="1" x14ac:dyDescent="0.3">
      <c r="B114" s="74"/>
      <c r="C114" s="74"/>
      <c r="D114" s="75"/>
      <c r="E114" s="206"/>
      <c r="F114" s="206"/>
      <c r="G114" s="206"/>
      <c r="H114" s="206"/>
      <c r="I114" s="206"/>
      <c r="J114" s="206"/>
      <c r="K114" s="121"/>
      <c r="L114" s="121"/>
    </row>
    <row r="115" spans="2:13" ht="15.75" customHeight="1" thickBot="1" x14ac:dyDescent="0.3">
      <c r="B115" s="145" t="s">
        <v>22</v>
      </c>
      <c r="C115" s="122"/>
      <c r="D115" s="123" t="str">
        <f>IF(M115&gt;50%,"Kapitalni rabat može iznositi najviše do 50% ukupno isplaćenog iznosa iznosa glavnice kredita","")</f>
        <v/>
      </c>
      <c r="E115" s="124"/>
      <c r="F115" s="124"/>
      <c r="G115" s="124"/>
      <c r="H115" s="124"/>
      <c r="I115" s="124"/>
      <c r="J115" s="124"/>
      <c r="K115" s="124"/>
      <c r="L115" s="124"/>
      <c r="M115" s="125">
        <f>K20+K35+K50+K65+K80+M107+M112</f>
        <v>0.2</v>
      </c>
    </row>
    <row r="116" spans="2:13" ht="15" x14ac:dyDescent="0.25">
      <c r="B116" s="74"/>
      <c r="C116" s="74"/>
      <c r="D116" s="75"/>
      <c r="E116" s="75"/>
      <c r="F116" s="75"/>
      <c r="G116" s="75"/>
      <c r="H116" s="75"/>
      <c r="I116" s="75"/>
      <c r="J116" s="75"/>
      <c r="K116" s="75"/>
      <c r="L116" s="75"/>
    </row>
    <row r="117" spans="2:13" ht="16.5" x14ac:dyDescent="0.2">
      <c r="B117" s="146">
        <v>2</v>
      </c>
      <c r="C117" s="147" t="s">
        <v>75</v>
      </c>
    </row>
    <row r="118" spans="2:13" ht="16.5" x14ac:dyDescent="0.25">
      <c r="B118" s="148"/>
      <c r="C118" s="193"/>
      <c r="D118" s="193"/>
      <c r="E118" s="193"/>
      <c r="F118" s="193"/>
      <c r="G118" s="193"/>
      <c r="H118" s="193"/>
      <c r="I118" s="193"/>
      <c r="J118" s="193"/>
      <c r="K118" s="193"/>
      <c r="L118" s="193"/>
      <c r="M118" s="193"/>
    </row>
    <row r="119" spans="2:13" x14ac:dyDescent="0.25">
      <c r="B119" s="77"/>
      <c r="C119" s="77"/>
    </row>
  </sheetData>
  <sheetProtection algorithmName="SHA-512" hashValue="mV2459WWJCfG0F1gO0ioDhnwwio7+//0RSCT83Qm1hQW/qRCZ305+4CmmcvhAzAtEX49wOY4aFhJ9Hvp+jd6ew==" saltValue="CmAqzeNvITGo22mpSyZvyw==" spinCount="100000" sheet="1" objects="1" scenarios="1"/>
  <dataConsolidate/>
  <mergeCells count="119">
    <mergeCell ref="D111:L111"/>
    <mergeCell ref="C112:D112"/>
    <mergeCell ref="E114:J114"/>
    <mergeCell ref="C118:M118"/>
    <mergeCell ref="E105:H105"/>
    <mergeCell ref="J105:L105"/>
    <mergeCell ref="E106:H106"/>
    <mergeCell ref="J106:L106"/>
    <mergeCell ref="D108:L108"/>
    <mergeCell ref="D109:G109"/>
    <mergeCell ref="J109:L109"/>
    <mergeCell ref="E102:H102"/>
    <mergeCell ref="J102:L102"/>
    <mergeCell ref="E103:H103"/>
    <mergeCell ref="J103:L103"/>
    <mergeCell ref="E104:H104"/>
    <mergeCell ref="J104:L104"/>
    <mergeCell ref="E99:H99"/>
    <mergeCell ref="J99:L99"/>
    <mergeCell ref="E100:H100"/>
    <mergeCell ref="J100:L100"/>
    <mergeCell ref="E101:H101"/>
    <mergeCell ref="J101:L101"/>
    <mergeCell ref="E96:H96"/>
    <mergeCell ref="J96:L96"/>
    <mergeCell ref="E97:H97"/>
    <mergeCell ref="J97:L97"/>
    <mergeCell ref="D98:H98"/>
    <mergeCell ref="J98:L98"/>
    <mergeCell ref="E93:H93"/>
    <mergeCell ref="J93:L93"/>
    <mergeCell ref="E94:H94"/>
    <mergeCell ref="J94:L94"/>
    <mergeCell ref="E95:H95"/>
    <mergeCell ref="J95:L95"/>
    <mergeCell ref="E90:H90"/>
    <mergeCell ref="J90:L90"/>
    <mergeCell ref="E91:H91"/>
    <mergeCell ref="J91:L91"/>
    <mergeCell ref="E92:H92"/>
    <mergeCell ref="J92:L92"/>
    <mergeCell ref="E87:H87"/>
    <mergeCell ref="J87:L87"/>
    <mergeCell ref="E88:H88"/>
    <mergeCell ref="J88:L88"/>
    <mergeCell ref="E89:H89"/>
    <mergeCell ref="J89:L89"/>
    <mergeCell ref="D84:J84"/>
    <mergeCell ref="D85:H85"/>
    <mergeCell ref="I85:L85"/>
    <mergeCell ref="N85:U85"/>
    <mergeCell ref="E86:H86"/>
    <mergeCell ref="J86:L86"/>
    <mergeCell ref="D76:J76"/>
    <mergeCell ref="D77:J77"/>
    <mergeCell ref="D78:J78"/>
    <mergeCell ref="D79:J79"/>
    <mergeCell ref="D80:I80"/>
    <mergeCell ref="C82:M82"/>
    <mergeCell ref="D70:J70"/>
    <mergeCell ref="D71:J71"/>
    <mergeCell ref="D72:J72"/>
    <mergeCell ref="D73:J73"/>
    <mergeCell ref="D74:J74"/>
    <mergeCell ref="D75:J75"/>
    <mergeCell ref="D61:J61"/>
    <mergeCell ref="D62:J62"/>
    <mergeCell ref="D63:J63"/>
    <mergeCell ref="D64:J64"/>
    <mergeCell ref="D65:I65"/>
    <mergeCell ref="E68:M68"/>
    <mergeCell ref="D55:J55"/>
    <mergeCell ref="D56:J56"/>
    <mergeCell ref="D57:J57"/>
    <mergeCell ref="D58:J58"/>
    <mergeCell ref="D59:J59"/>
    <mergeCell ref="D60:J60"/>
    <mergeCell ref="D46:J46"/>
    <mergeCell ref="D47:J47"/>
    <mergeCell ref="D48:J48"/>
    <mergeCell ref="D49:J49"/>
    <mergeCell ref="D50:I50"/>
    <mergeCell ref="E53:M53"/>
    <mergeCell ref="D40:J40"/>
    <mergeCell ref="D41:J41"/>
    <mergeCell ref="D42:J42"/>
    <mergeCell ref="D43:J43"/>
    <mergeCell ref="D44:J44"/>
    <mergeCell ref="D45:J45"/>
    <mergeCell ref="D31:J31"/>
    <mergeCell ref="D32:J32"/>
    <mergeCell ref="D33:J33"/>
    <mergeCell ref="D34:J34"/>
    <mergeCell ref="D35:I35"/>
    <mergeCell ref="E38:M38"/>
    <mergeCell ref="D25:J25"/>
    <mergeCell ref="D26:J26"/>
    <mergeCell ref="D27:J27"/>
    <mergeCell ref="D28:J28"/>
    <mergeCell ref="D29:J29"/>
    <mergeCell ref="D30:J30"/>
    <mergeCell ref="D17:J17"/>
    <mergeCell ref="O17:V17"/>
    <mergeCell ref="D18:J18"/>
    <mergeCell ref="D19:J19"/>
    <mergeCell ref="D20:I20"/>
    <mergeCell ref="E23:M23"/>
    <mergeCell ref="D11:J11"/>
    <mergeCell ref="D12:J12"/>
    <mergeCell ref="D13:J13"/>
    <mergeCell ref="D14:J14"/>
    <mergeCell ref="D15:J15"/>
    <mergeCell ref="D16:J16"/>
    <mergeCell ref="D1:M1"/>
    <mergeCell ref="B2:M3"/>
    <mergeCell ref="B4:M4"/>
    <mergeCell ref="C6:J6"/>
    <mergeCell ref="E8:M8"/>
    <mergeCell ref="D10:J10"/>
  </mergeCells>
  <conditionalFormatting sqref="C112:D112">
    <cfRule type="cellIs" dxfId="93" priority="18" operator="equal">
      <formula>"(odaberite)"</formula>
    </cfRule>
    <cfRule type="cellIs" dxfId="92" priority="24" operator="equal">
      <formula>"molimo odaberite"</formula>
    </cfRule>
  </conditionalFormatting>
  <conditionalFormatting sqref="D7">
    <cfRule type="cellIs" dxfId="91" priority="9" operator="equal">
      <formula>"(odaberite iz popisa)"</formula>
    </cfRule>
  </conditionalFormatting>
  <conditionalFormatting sqref="D22">
    <cfRule type="cellIs" dxfId="90" priority="8" operator="equal">
      <formula>"(odaberite iz popisa)"</formula>
    </cfRule>
  </conditionalFormatting>
  <conditionalFormatting sqref="D37">
    <cfRule type="cellIs" dxfId="89" priority="7" operator="equal">
      <formula>"(odaberite iz popisa)"</formula>
    </cfRule>
  </conditionalFormatting>
  <conditionalFormatting sqref="D52">
    <cfRule type="cellIs" dxfId="88" priority="6" operator="equal">
      <formula>"(odaberite iz popisa)"</formula>
    </cfRule>
  </conditionalFormatting>
  <conditionalFormatting sqref="D67">
    <cfRule type="cellIs" dxfId="87" priority="1" operator="equal">
      <formula>"(odaberite iz popisa)"</formula>
    </cfRule>
  </conditionalFormatting>
  <conditionalFormatting sqref="D86:D97">
    <cfRule type="cellIs" dxfId="86" priority="20" operator="equal">
      <formula>"(odaberite)"</formula>
    </cfRule>
  </conditionalFormatting>
  <conditionalFormatting sqref="D99:D106">
    <cfRule type="cellIs" dxfId="85" priority="19" operator="equal">
      <formula>"(odaberite)"</formula>
    </cfRule>
  </conditionalFormatting>
  <conditionalFormatting sqref="E114">
    <cfRule type="cellIs" dxfId="84" priority="27" operator="equal">
      <formula>"Kapitalni rabat može iznositi najviše do 50% ukupno isplaćenog iznosa glavnice kredita"</formula>
    </cfRule>
  </conditionalFormatting>
  <conditionalFormatting sqref="E8:M8">
    <cfRule type="cellIs" dxfId="83" priority="14" operator="equal">
      <formula>"(unesite kratki opis I4.0 rješenja)"</formula>
    </cfRule>
  </conditionalFormatting>
  <conditionalFormatting sqref="E23:M23">
    <cfRule type="cellIs" dxfId="82" priority="13" operator="equal">
      <formula>"(unesite kratki opis I4.0 rješenja)"</formula>
    </cfRule>
  </conditionalFormatting>
  <conditionalFormatting sqref="E38:M38">
    <cfRule type="cellIs" dxfId="81" priority="12" operator="equal">
      <formula>"(unesite kratki opis I4.0 rješenja)"</formula>
    </cfRule>
  </conditionalFormatting>
  <conditionalFormatting sqref="E53:M53">
    <cfRule type="cellIs" dxfId="80" priority="11" operator="equal">
      <formula>"(unesite kratki opis I4.0 rješenja)"</formula>
    </cfRule>
  </conditionalFormatting>
  <conditionalFormatting sqref="E68:M68">
    <cfRule type="cellIs" dxfId="79" priority="10" operator="equal">
      <formula>"(unesite kratki opis I4.0 rješenja)"</formula>
    </cfRule>
  </conditionalFormatting>
  <conditionalFormatting sqref="K20:L20">
    <cfRule type="cellIs" dxfId="78" priority="15" operator="equal">
      <formula>"(odaberite)"</formula>
    </cfRule>
  </conditionalFormatting>
  <conditionalFormatting sqref="K35:L35">
    <cfRule type="cellIs" dxfId="77" priority="5" operator="equal">
      <formula>"(odaberite)"</formula>
    </cfRule>
  </conditionalFormatting>
  <conditionalFormatting sqref="K50:L50">
    <cfRule type="cellIs" dxfId="76" priority="4" operator="equal">
      <formula>"(odaberite)"</formula>
    </cfRule>
  </conditionalFormatting>
  <conditionalFormatting sqref="K65:L65">
    <cfRule type="cellIs" dxfId="75" priority="3" operator="equal">
      <formula>"(odaberite)"</formula>
    </cfRule>
  </conditionalFormatting>
  <conditionalFormatting sqref="K80:L80">
    <cfRule type="cellIs" dxfId="74" priority="2" operator="equal">
      <formula>"(odaberite)"</formula>
    </cfRule>
  </conditionalFormatting>
  <conditionalFormatting sqref="M7 M9:M22 M24:M37 M39:M52 M54:M67 M69:M81 M85:M97 M99:M108">
    <cfRule type="cellIs" priority="28" operator="greaterThan">
      <formula>1%</formula>
    </cfRule>
  </conditionalFormatting>
  <conditionalFormatting sqref="M112">
    <cfRule type="cellIs" priority="25" operator="greaterThan">
      <formula>1%</formula>
    </cfRule>
  </conditionalFormatting>
  <conditionalFormatting sqref="O16">
    <cfRule type="cellIs" priority="21" operator="greaterThan">
      <formula>1%</formula>
    </cfRule>
  </conditionalFormatting>
  <conditionalFormatting sqref="O17">
    <cfRule type="cellIs" dxfId="73" priority="22" operator="equal">
      <formula>0</formula>
    </cfRule>
  </conditionalFormatting>
  <conditionalFormatting sqref="X17">
    <cfRule type="cellIs" priority="23" operator="greaterThan">
      <formula>1%</formula>
    </cfRule>
  </conditionalFormatting>
  <conditionalFormatting sqref="Z29">
    <cfRule type="cellIs" dxfId="72" priority="16" operator="equal">
      <formula>"(odaberite)"</formula>
    </cfRule>
  </conditionalFormatting>
  <conditionalFormatting sqref="AA29">
    <cfRule type="cellIs" priority="17" operator="greaterThan">
      <formula>1%</formula>
    </cfRule>
  </conditionalFormatting>
  <dataValidations count="3">
    <dataValidation type="list" allowBlank="1" showInputMessage="1" showErrorMessage="1" sqref="D7 D37 D22 D52 D67" xr:uid="{B064966D-8C83-415B-B58B-19DB1975A110}">
      <formula1>popisrj</formula1>
    </dataValidation>
    <dataValidation type="list" allowBlank="1" showInputMessage="1" showErrorMessage="1" sqref="C112:D112" xr:uid="{2B156261-DAE8-4BA9-A4F4-55994BA194EC}">
      <formula1>da1ne</formula1>
    </dataValidation>
    <dataValidation type="list" allowBlank="1" showInputMessage="1" showErrorMessage="1" sqref="D86:D97 D99:D106" xr:uid="{55F5CFB6-E527-4E3E-88D9-172C35525342}">
      <formula1>d1a</formula1>
    </dataValidation>
  </dataValidations>
  <hyperlinks>
    <hyperlink ref="C117" r:id="rId1" xr:uid="{AC39410E-8E71-41C5-98CD-BDC1897DB0D5}"/>
    <hyperlink ref="C82:M82" location="'Popis I4.0 rješenja'!Print_Area" display="'Popis I4.0 rješenja'!Print_Area" xr:uid="{6BA59F48-61AC-4C50-8E06-A6D386223AB8}"/>
  </hyperlinks>
  <pageMargins left="0.7" right="0.7" top="0.75" bottom="0.75" header="0.3" footer="0.3"/>
  <pageSetup paperSize="9" scale="57" fitToHeight="0" orientation="portrait" r:id="rId2"/>
  <headerFooter>
    <oddFooter>&amp;L&amp;P</oddFooter>
  </headerFooter>
  <rowBreaks count="2" manualBreakCount="2">
    <brk id="36" min="1" max="12" man="1"/>
    <brk id="83" min="1" max="12" man="1"/>
  </rowBreaks>
  <colBreaks count="1" manualBreakCount="1">
    <brk id="13" max="1048575" man="1"/>
  </colBreaks>
  <ignoredErrors>
    <ignoredError sqref="J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55507-D7BB-4EA5-8839-6C2F2F6C0C76}">
  <sheetPr>
    <pageSetUpPr fitToPage="1"/>
  </sheetPr>
  <dimension ref="B1:AA119"/>
  <sheetViews>
    <sheetView showGridLines="0" zoomScale="80" zoomScaleNormal="80" workbookViewId="0">
      <selection activeCell="P4" sqref="P4"/>
    </sheetView>
  </sheetViews>
  <sheetFormatPr defaultColWidth="9.140625" defaultRowHeight="14.25" outlineLevelRow="1" x14ac:dyDescent="0.25"/>
  <cols>
    <col min="1" max="1" width="3.7109375" style="100" customWidth="1"/>
    <col min="2" max="3" width="5.28515625" style="99" customWidth="1"/>
    <col min="4" max="4" width="13" style="100" customWidth="1"/>
    <col min="5" max="5" width="10.7109375" style="100" customWidth="1"/>
    <col min="6" max="7" width="9.140625" style="100"/>
    <col min="8" max="8" width="13.7109375" style="100" customWidth="1"/>
    <col min="9" max="9" width="9.140625" style="100" customWidth="1"/>
    <col min="10" max="11" width="17.42578125" style="100" customWidth="1"/>
    <col min="12" max="12" width="20.140625" style="100" customWidth="1"/>
    <col min="13" max="13" width="20.7109375" style="100" customWidth="1"/>
    <col min="14" max="14" width="9.140625" style="127" customWidth="1"/>
    <col min="15" max="16384" width="9.140625" style="100"/>
  </cols>
  <sheetData>
    <row r="1" spans="2:20" ht="41.25" customHeight="1" x14ac:dyDescent="0.25">
      <c r="B1" s="126"/>
      <c r="C1" s="126"/>
      <c r="D1" s="188" t="s">
        <v>0</v>
      </c>
      <c r="E1" s="188"/>
      <c r="F1" s="188"/>
      <c r="G1" s="188"/>
      <c r="H1" s="188"/>
      <c r="I1" s="188"/>
      <c r="J1" s="188"/>
      <c r="K1" s="188"/>
      <c r="L1" s="188"/>
      <c r="M1" s="188"/>
    </row>
    <row r="2" spans="2:20" ht="24" customHeight="1" x14ac:dyDescent="0.25">
      <c r="B2" s="189" t="s">
        <v>132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</row>
    <row r="3" spans="2:20" s="127" customFormat="1" ht="49.5" customHeight="1" x14ac:dyDescent="0.25"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</row>
    <row r="4" spans="2:20" ht="156" customHeight="1" x14ac:dyDescent="0.25">
      <c r="B4" s="170" t="s">
        <v>133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</row>
    <row r="5" spans="2:20" ht="15.75" thickBot="1" x14ac:dyDescent="0.3">
      <c r="D5" s="128"/>
      <c r="M5" s="74"/>
    </row>
    <row r="6" spans="2:20" ht="60" customHeight="1" x14ac:dyDescent="0.25">
      <c r="B6" s="73" t="s">
        <v>1</v>
      </c>
      <c r="C6" s="171" t="s">
        <v>134</v>
      </c>
      <c r="D6" s="172"/>
      <c r="E6" s="172"/>
      <c r="F6" s="172"/>
      <c r="G6" s="172"/>
      <c r="H6" s="172"/>
      <c r="I6" s="172"/>
      <c r="J6" s="172"/>
      <c r="K6" s="129" t="s">
        <v>2</v>
      </c>
      <c r="L6" s="130">
        <v>1000000</v>
      </c>
      <c r="M6" s="66"/>
    </row>
    <row r="7" spans="2:20" ht="20.100000000000001" customHeight="1" x14ac:dyDescent="0.25">
      <c r="B7" s="131"/>
      <c r="C7" s="74" t="s">
        <v>3</v>
      </c>
      <c r="D7" s="75" t="s">
        <v>76</v>
      </c>
      <c r="E7" s="75"/>
      <c r="F7" s="75"/>
      <c r="G7" s="75"/>
      <c r="H7" s="75"/>
      <c r="I7" s="75"/>
      <c r="J7" s="75"/>
      <c r="K7" s="75"/>
      <c r="L7" s="75"/>
      <c r="M7" s="76"/>
    </row>
    <row r="8" spans="2:20" ht="20.100000000000001" customHeight="1" x14ac:dyDescent="0.25">
      <c r="B8" s="131"/>
      <c r="C8" s="74"/>
      <c r="D8" s="75" t="s">
        <v>5</v>
      </c>
      <c r="E8" s="191" t="s">
        <v>77</v>
      </c>
      <c r="F8" s="191"/>
      <c r="G8" s="191"/>
      <c r="H8" s="191"/>
      <c r="I8" s="191"/>
      <c r="J8" s="191"/>
      <c r="K8" s="191"/>
      <c r="L8" s="191"/>
      <c r="M8" s="192"/>
    </row>
    <row r="9" spans="2:20" ht="28.5" x14ac:dyDescent="0.25">
      <c r="B9" s="131"/>
      <c r="C9" s="74"/>
      <c r="D9" s="78" t="s">
        <v>7</v>
      </c>
      <c r="E9" s="75"/>
      <c r="F9" s="75"/>
      <c r="G9" s="78"/>
      <c r="H9" s="79"/>
      <c r="I9" s="78"/>
      <c r="J9" s="80"/>
      <c r="K9" s="81" t="s">
        <v>8</v>
      </c>
      <c r="L9" s="80" t="s">
        <v>9</v>
      </c>
      <c r="M9" s="82" t="s">
        <v>10</v>
      </c>
      <c r="Q9" s="80"/>
    </row>
    <row r="10" spans="2:20" ht="22.5" customHeight="1" x14ac:dyDescent="0.25">
      <c r="B10" s="131"/>
      <c r="C10" s="74" t="s">
        <v>11</v>
      </c>
      <c r="D10" s="164" t="s">
        <v>82</v>
      </c>
      <c r="E10" s="164"/>
      <c r="F10" s="164"/>
      <c r="G10" s="164"/>
      <c r="H10" s="164"/>
      <c r="I10" s="164"/>
      <c r="J10" s="164"/>
      <c r="K10" s="83">
        <v>6</v>
      </c>
      <c r="L10" s="84">
        <v>10000</v>
      </c>
      <c r="M10" s="85">
        <f>K10*L10</f>
        <v>60000</v>
      </c>
      <c r="N10" s="132"/>
      <c r="O10" s="133"/>
      <c r="P10" s="133"/>
      <c r="Q10" s="133"/>
      <c r="R10" s="133"/>
      <c r="S10" s="133"/>
      <c r="T10" s="133"/>
    </row>
    <row r="11" spans="2:20" ht="20.100000000000001" customHeight="1" x14ac:dyDescent="0.25">
      <c r="B11" s="131"/>
      <c r="C11" s="74" t="s">
        <v>12</v>
      </c>
      <c r="D11" s="164" t="s">
        <v>83</v>
      </c>
      <c r="E11" s="164"/>
      <c r="F11" s="164"/>
      <c r="G11" s="164"/>
      <c r="H11" s="164"/>
      <c r="I11" s="164"/>
      <c r="J11" s="164"/>
      <c r="K11" s="86">
        <v>6</v>
      </c>
      <c r="L11" s="87">
        <v>1000</v>
      </c>
      <c r="M11" s="85">
        <f>+K11*L11</f>
        <v>6000</v>
      </c>
      <c r="N11" s="100"/>
    </row>
    <row r="12" spans="2:20" ht="20.100000000000001" customHeight="1" x14ac:dyDescent="0.25">
      <c r="B12" s="131"/>
      <c r="C12" s="74" t="s">
        <v>13</v>
      </c>
      <c r="D12" s="164" t="s">
        <v>84</v>
      </c>
      <c r="E12" s="164"/>
      <c r="F12" s="164"/>
      <c r="G12" s="164"/>
      <c r="H12" s="164"/>
      <c r="I12" s="164"/>
      <c r="J12" s="164"/>
      <c r="K12" s="86">
        <v>1</v>
      </c>
      <c r="L12" s="87">
        <v>34000</v>
      </c>
      <c r="M12" s="85">
        <f t="shared" ref="M12:M19" si="0">+K12*L12</f>
        <v>34000</v>
      </c>
    </row>
    <row r="13" spans="2:20" ht="20.100000000000001" customHeight="1" x14ac:dyDescent="0.25">
      <c r="B13" s="131"/>
      <c r="C13" s="74" t="s">
        <v>14</v>
      </c>
      <c r="D13" s="164"/>
      <c r="E13" s="164"/>
      <c r="F13" s="164"/>
      <c r="G13" s="164"/>
      <c r="H13" s="164"/>
      <c r="I13" s="164"/>
      <c r="J13" s="164"/>
      <c r="K13" s="86"/>
      <c r="L13" s="87"/>
      <c r="M13" s="85">
        <f t="shared" si="0"/>
        <v>0</v>
      </c>
    </row>
    <row r="14" spans="2:20" ht="20.100000000000001" customHeight="1" x14ac:dyDescent="0.25">
      <c r="B14" s="131"/>
      <c r="C14" s="74" t="s">
        <v>15</v>
      </c>
      <c r="D14" s="164"/>
      <c r="E14" s="164"/>
      <c r="F14" s="164"/>
      <c r="G14" s="164"/>
      <c r="H14" s="164"/>
      <c r="I14" s="164"/>
      <c r="J14" s="164"/>
      <c r="K14" s="86"/>
      <c r="L14" s="87"/>
      <c r="M14" s="85">
        <f t="shared" si="0"/>
        <v>0</v>
      </c>
    </row>
    <row r="15" spans="2:20" ht="20.100000000000001" hidden="1" customHeight="1" outlineLevel="1" x14ac:dyDescent="0.25">
      <c r="B15" s="131"/>
      <c r="C15" s="74" t="s">
        <v>16</v>
      </c>
      <c r="D15" s="164"/>
      <c r="E15" s="164"/>
      <c r="F15" s="164"/>
      <c r="G15" s="164"/>
      <c r="H15" s="164"/>
      <c r="I15" s="164"/>
      <c r="J15" s="164"/>
      <c r="K15" s="95"/>
      <c r="L15" s="95"/>
      <c r="M15" s="149">
        <f t="shared" si="0"/>
        <v>0</v>
      </c>
    </row>
    <row r="16" spans="2:20" ht="20.100000000000001" hidden="1" customHeight="1" outlineLevel="1" x14ac:dyDescent="0.25">
      <c r="B16" s="131"/>
      <c r="C16" s="74" t="s">
        <v>17</v>
      </c>
      <c r="D16" s="164"/>
      <c r="E16" s="164"/>
      <c r="F16" s="164"/>
      <c r="G16" s="164"/>
      <c r="H16" s="164"/>
      <c r="I16" s="164"/>
      <c r="J16" s="164"/>
      <c r="K16" s="95"/>
      <c r="L16" s="95"/>
      <c r="M16" s="149">
        <f t="shared" si="0"/>
        <v>0</v>
      </c>
      <c r="O16" s="134"/>
    </row>
    <row r="17" spans="2:27" ht="20.100000000000001" hidden="1" customHeight="1" outlineLevel="1" x14ac:dyDescent="0.25">
      <c r="B17" s="131"/>
      <c r="C17" s="74" t="s">
        <v>18</v>
      </c>
      <c r="D17" s="164"/>
      <c r="E17" s="164"/>
      <c r="F17" s="164"/>
      <c r="G17" s="164"/>
      <c r="H17" s="164"/>
      <c r="I17" s="164"/>
      <c r="J17" s="164"/>
      <c r="K17" s="95"/>
      <c r="L17" s="95"/>
      <c r="M17" s="149">
        <f t="shared" si="0"/>
        <v>0</v>
      </c>
      <c r="O17" s="193"/>
      <c r="P17" s="193"/>
      <c r="Q17" s="193"/>
      <c r="R17" s="193"/>
      <c r="S17" s="193"/>
      <c r="T17" s="193"/>
      <c r="U17" s="193"/>
      <c r="V17" s="193"/>
      <c r="W17" s="97"/>
      <c r="X17" s="134"/>
    </row>
    <row r="18" spans="2:27" ht="20.100000000000001" hidden="1" customHeight="1" outlineLevel="1" x14ac:dyDescent="0.25">
      <c r="B18" s="131"/>
      <c r="C18" s="74" t="s">
        <v>19</v>
      </c>
      <c r="D18" s="164"/>
      <c r="E18" s="164"/>
      <c r="F18" s="164"/>
      <c r="G18" s="164"/>
      <c r="H18" s="164"/>
      <c r="I18" s="164"/>
      <c r="J18" s="164"/>
      <c r="K18" s="95"/>
      <c r="L18" s="95"/>
      <c r="M18" s="149">
        <f t="shared" si="0"/>
        <v>0</v>
      </c>
    </row>
    <row r="19" spans="2:27" ht="20.100000000000001" hidden="1" customHeight="1" outlineLevel="1" x14ac:dyDescent="0.25">
      <c r="B19" s="131"/>
      <c r="C19" s="74" t="s">
        <v>20</v>
      </c>
      <c r="D19" s="164"/>
      <c r="E19" s="164"/>
      <c r="F19" s="164"/>
      <c r="G19" s="164"/>
      <c r="H19" s="164"/>
      <c r="I19" s="164"/>
      <c r="J19" s="164"/>
      <c r="K19" s="95"/>
      <c r="L19" s="95"/>
      <c r="M19" s="149">
        <f t="shared" si="0"/>
        <v>0</v>
      </c>
    </row>
    <row r="20" spans="2:27" ht="20.100000000000001" customHeight="1" collapsed="1" x14ac:dyDescent="0.25">
      <c r="B20" s="131"/>
      <c r="C20" s="74"/>
      <c r="D20" s="167" t="s">
        <v>21</v>
      </c>
      <c r="E20" s="167"/>
      <c r="F20" s="167"/>
      <c r="G20" s="167"/>
      <c r="H20" s="167"/>
      <c r="I20" s="167"/>
      <c r="J20" s="86" t="str">
        <f>IF(K20="10%","Da","Ne")</f>
        <v>Da</v>
      </c>
      <c r="K20" s="89" t="str">
        <f>IF(M21&gt;=10%,"10%","0%")</f>
        <v>10%</v>
      </c>
      <c r="L20" s="89" t="s">
        <v>22</v>
      </c>
      <c r="M20" s="150">
        <f>SUM(M10:M19)</f>
        <v>100000</v>
      </c>
    </row>
    <row r="21" spans="2:27" ht="20.100000000000001" customHeight="1" x14ac:dyDescent="0.25">
      <c r="B21" s="131"/>
      <c r="C21" s="74"/>
      <c r="D21" s="91" t="s">
        <v>23</v>
      </c>
      <c r="E21" s="77"/>
      <c r="F21" s="77"/>
      <c r="G21" s="77"/>
      <c r="H21" s="77"/>
      <c r="I21" s="77"/>
      <c r="J21" s="75"/>
      <c r="K21" s="75"/>
      <c r="L21" s="75"/>
      <c r="M21" s="92">
        <f>M20/$L$6</f>
        <v>0.1</v>
      </c>
    </row>
    <row r="22" spans="2:27" ht="20.100000000000001" customHeight="1" x14ac:dyDescent="0.25">
      <c r="B22" s="131"/>
      <c r="C22" s="74" t="s">
        <v>24</v>
      </c>
      <c r="D22" s="75" t="s">
        <v>76</v>
      </c>
      <c r="E22" s="75"/>
      <c r="F22" s="75"/>
      <c r="G22" s="75"/>
      <c r="H22" s="75"/>
      <c r="I22" s="75"/>
      <c r="J22" s="74"/>
      <c r="K22" s="74"/>
      <c r="L22" s="74"/>
      <c r="M22" s="93"/>
    </row>
    <row r="23" spans="2:27" ht="20.100000000000001" customHeight="1" x14ac:dyDescent="0.25">
      <c r="B23" s="131"/>
      <c r="C23" s="74"/>
      <c r="D23" s="75" t="s">
        <v>5</v>
      </c>
      <c r="E23" s="191" t="s">
        <v>85</v>
      </c>
      <c r="F23" s="191"/>
      <c r="G23" s="191"/>
      <c r="H23" s="191"/>
      <c r="I23" s="191"/>
      <c r="J23" s="191"/>
      <c r="K23" s="191"/>
      <c r="L23" s="191"/>
      <c r="M23" s="192"/>
    </row>
    <row r="24" spans="2:27" ht="28.5" x14ac:dyDescent="0.25">
      <c r="B24" s="131"/>
      <c r="C24" s="74"/>
      <c r="D24" s="78" t="s">
        <v>7</v>
      </c>
      <c r="E24" s="75"/>
      <c r="F24" s="75"/>
      <c r="G24" s="78"/>
      <c r="H24" s="79"/>
      <c r="I24" s="78"/>
      <c r="J24" s="80"/>
      <c r="K24" s="81" t="s">
        <v>8</v>
      </c>
      <c r="L24" s="80" t="s">
        <v>9</v>
      </c>
      <c r="M24" s="82" t="s">
        <v>10</v>
      </c>
    </row>
    <row r="25" spans="2:27" ht="20.100000000000001" customHeight="1" x14ac:dyDescent="0.25">
      <c r="B25" s="131"/>
      <c r="C25" s="74" t="s">
        <v>11</v>
      </c>
      <c r="D25" s="164" t="s">
        <v>86</v>
      </c>
      <c r="E25" s="164"/>
      <c r="F25" s="164"/>
      <c r="G25" s="164"/>
      <c r="H25" s="164"/>
      <c r="I25" s="164"/>
      <c r="J25" s="164"/>
      <c r="K25" s="83">
        <v>6</v>
      </c>
      <c r="L25" s="84">
        <v>10000</v>
      </c>
      <c r="M25" s="85">
        <f>K25*L25</f>
        <v>60000</v>
      </c>
    </row>
    <row r="26" spans="2:27" ht="20.100000000000001" customHeight="1" x14ac:dyDescent="0.25">
      <c r="B26" s="131"/>
      <c r="C26" s="74" t="s">
        <v>12</v>
      </c>
      <c r="D26" s="164" t="s">
        <v>87</v>
      </c>
      <c r="E26" s="164"/>
      <c r="F26" s="164"/>
      <c r="G26" s="164"/>
      <c r="H26" s="164"/>
      <c r="I26" s="164"/>
      <c r="J26" s="164"/>
      <c r="K26" s="86">
        <v>1</v>
      </c>
      <c r="L26" s="87">
        <v>40000</v>
      </c>
      <c r="M26" s="85">
        <f>+K26*L26</f>
        <v>40000</v>
      </c>
    </row>
    <row r="27" spans="2:27" ht="20.100000000000001" customHeight="1" x14ac:dyDescent="0.25">
      <c r="B27" s="131"/>
      <c r="C27" s="74" t="s">
        <v>13</v>
      </c>
      <c r="D27" s="164"/>
      <c r="E27" s="164"/>
      <c r="F27" s="164"/>
      <c r="G27" s="164"/>
      <c r="H27" s="164"/>
      <c r="I27" s="164"/>
      <c r="J27" s="164"/>
      <c r="K27" s="86"/>
      <c r="L27" s="87"/>
      <c r="M27" s="85">
        <f t="shared" ref="M27:M34" si="1">+K27*L27</f>
        <v>0</v>
      </c>
    </row>
    <row r="28" spans="2:27" ht="20.100000000000001" customHeight="1" x14ac:dyDescent="0.25">
      <c r="B28" s="131"/>
      <c r="C28" s="74" t="s">
        <v>14</v>
      </c>
      <c r="D28" s="164"/>
      <c r="E28" s="164"/>
      <c r="F28" s="164"/>
      <c r="G28" s="164"/>
      <c r="H28" s="164"/>
      <c r="I28" s="164"/>
      <c r="J28" s="164"/>
      <c r="K28" s="86"/>
      <c r="L28" s="87"/>
      <c r="M28" s="85">
        <f t="shared" si="1"/>
        <v>0</v>
      </c>
    </row>
    <row r="29" spans="2:27" ht="20.100000000000001" customHeight="1" x14ac:dyDescent="0.25">
      <c r="B29" s="131"/>
      <c r="C29" s="74" t="s">
        <v>15</v>
      </c>
      <c r="D29" s="164"/>
      <c r="E29" s="164"/>
      <c r="F29" s="164"/>
      <c r="G29" s="164"/>
      <c r="H29" s="164"/>
      <c r="I29" s="164"/>
      <c r="J29" s="164"/>
      <c r="K29" s="86"/>
      <c r="L29" s="87"/>
      <c r="M29" s="85">
        <f t="shared" si="1"/>
        <v>0</v>
      </c>
      <c r="P29" s="135"/>
      <c r="Q29" s="135"/>
      <c r="R29" s="135"/>
      <c r="S29" s="135"/>
      <c r="T29" s="135"/>
      <c r="U29" s="135"/>
      <c r="V29" s="135"/>
      <c r="W29" s="135"/>
      <c r="X29" s="136"/>
      <c r="Y29" s="136"/>
      <c r="Z29" s="137"/>
      <c r="AA29" s="134"/>
    </row>
    <row r="30" spans="2:27" ht="20.100000000000001" hidden="1" customHeight="1" outlineLevel="1" x14ac:dyDescent="0.25">
      <c r="B30" s="131"/>
      <c r="C30" s="74" t="s">
        <v>16</v>
      </c>
      <c r="D30" s="164"/>
      <c r="E30" s="164"/>
      <c r="F30" s="164"/>
      <c r="G30" s="164"/>
      <c r="H30" s="164"/>
      <c r="I30" s="164"/>
      <c r="J30" s="164"/>
      <c r="K30" s="95"/>
      <c r="L30" s="95"/>
      <c r="M30" s="149">
        <f t="shared" si="1"/>
        <v>0</v>
      </c>
    </row>
    <row r="31" spans="2:27" ht="20.100000000000001" hidden="1" customHeight="1" outlineLevel="1" x14ac:dyDescent="0.25">
      <c r="B31" s="131"/>
      <c r="C31" s="74" t="s">
        <v>17</v>
      </c>
      <c r="D31" s="164"/>
      <c r="E31" s="164"/>
      <c r="F31" s="164"/>
      <c r="G31" s="164"/>
      <c r="H31" s="164"/>
      <c r="I31" s="164"/>
      <c r="J31" s="164"/>
      <c r="K31" s="95"/>
      <c r="L31" s="95"/>
      <c r="M31" s="149">
        <f t="shared" si="1"/>
        <v>0</v>
      </c>
    </row>
    <row r="32" spans="2:27" ht="20.100000000000001" hidden="1" customHeight="1" outlineLevel="1" x14ac:dyDescent="0.25">
      <c r="B32" s="131"/>
      <c r="C32" s="74" t="s">
        <v>18</v>
      </c>
      <c r="D32" s="164"/>
      <c r="E32" s="164"/>
      <c r="F32" s="164"/>
      <c r="G32" s="164"/>
      <c r="H32" s="164"/>
      <c r="I32" s="164"/>
      <c r="J32" s="164"/>
      <c r="K32" s="95"/>
      <c r="L32" s="95"/>
      <c r="M32" s="149">
        <f t="shared" si="1"/>
        <v>0</v>
      </c>
    </row>
    <row r="33" spans="2:24" s="127" customFormat="1" ht="20.100000000000001" hidden="1" customHeight="1" outlineLevel="1" x14ac:dyDescent="0.25">
      <c r="B33" s="131"/>
      <c r="C33" s="74" t="s">
        <v>19</v>
      </c>
      <c r="D33" s="164"/>
      <c r="E33" s="164"/>
      <c r="F33" s="164"/>
      <c r="G33" s="164"/>
      <c r="H33" s="164"/>
      <c r="I33" s="164"/>
      <c r="J33" s="164"/>
      <c r="K33" s="95"/>
      <c r="L33" s="95"/>
      <c r="M33" s="149">
        <f t="shared" si="1"/>
        <v>0</v>
      </c>
      <c r="O33" s="100"/>
      <c r="P33" s="100"/>
      <c r="Q33" s="100"/>
      <c r="R33" s="100"/>
      <c r="S33" s="100"/>
      <c r="T33" s="100"/>
      <c r="U33" s="100"/>
      <c r="V33" s="100"/>
      <c r="W33" s="100"/>
      <c r="X33" s="100"/>
    </row>
    <row r="34" spans="2:24" s="127" customFormat="1" ht="20.100000000000001" hidden="1" customHeight="1" outlineLevel="1" x14ac:dyDescent="0.25">
      <c r="B34" s="131"/>
      <c r="C34" s="74" t="s">
        <v>20</v>
      </c>
      <c r="D34" s="164"/>
      <c r="E34" s="164"/>
      <c r="F34" s="164"/>
      <c r="G34" s="164"/>
      <c r="H34" s="164"/>
      <c r="I34" s="164"/>
      <c r="J34" s="164"/>
      <c r="K34" s="95"/>
      <c r="L34" s="95"/>
      <c r="M34" s="149">
        <f t="shared" si="1"/>
        <v>0</v>
      </c>
      <c r="O34" s="100"/>
      <c r="P34" s="100"/>
      <c r="Q34" s="100"/>
      <c r="R34" s="100"/>
      <c r="S34" s="100"/>
      <c r="T34" s="100"/>
      <c r="U34" s="100"/>
      <c r="V34" s="100"/>
      <c r="W34" s="100"/>
      <c r="X34" s="100"/>
    </row>
    <row r="35" spans="2:24" s="127" customFormat="1" ht="20.100000000000001" customHeight="1" collapsed="1" x14ac:dyDescent="0.25">
      <c r="B35" s="131"/>
      <c r="C35" s="74"/>
      <c r="D35" s="167" t="s">
        <v>21</v>
      </c>
      <c r="E35" s="167"/>
      <c r="F35" s="167"/>
      <c r="G35" s="167"/>
      <c r="H35" s="167"/>
      <c r="I35" s="167"/>
      <c r="J35" s="110" t="str">
        <f>IF(K35="10%","Da","Ne")</f>
        <v>Da</v>
      </c>
      <c r="K35" s="89" t="str">
        <f>IF(M36&gt;=10%,"10%","0%")</f>
        <v>10%</v>
      </c>
      <c r="L35" s="89" t="s">
        <v>22</v>
      </c>
      <c r="M35" s="150">
        <f>SUM(M25:M34)</f>
        <v>100000</v>
      </c>
      <c r="O35" s="100"/>
      <c r="P35" s="100"/>
      <c r="Q35" s="100"/>
      <c r="R35" s="100"/>
      <c r="S35" s="100"/>
      <c r="T35" s="100"/>
      <c r="U35" s="100"/>
      <c r="V35" s="100"/>
      <c r="W35" s="100"/>
      <c r="X35" s="100"/>
    </row>
    <row r="36" spans="2:24" s="127" customFormat="1" ht="20.100000000000001" customHeight="1" x14ac:dyDescent="0.25">
      <c r="B36" s="131"/>
      <c r="C36" s="74"/>
      <c r="D36" s="91" t="s">
        <v>23</v>
      </c>
      <c r="E36" s="77"/>
      <c r="F36" s="77"/>
      <c r="G36" s="77"/>
      <c r="H36" s="77"/>
      <c r="I36" s="77"/>
      <c r="J36" s="75"/>
      <c r="K36" s="75"/>
      <c r="L36" s="75"/>
      <c r="M36" s="92">
        <f>M35/$L$6</f>
        <v>0.1</v>
      </c>
      <c r="O36" s="100"/>
      <c r="P36" s="100"/>
      <c r="Q36" s="100"/>
      <c r="R36" s="100"/>
      <c r="S36" s="100"/>
      <c r="T36" s="100"/>
      <c r="U36" s="100"/>
      <c r="V36" s="100"/>
      <c r="W36" s="100"/>
      <c r="X36" s="100"/>
    </row>
    <row r="37" spans="2:24" s="127" customFormat="1" ht="20.100000000000001" customHeight="1" x14ac:dyDescent="0.25">
      <c r="B37" s="131"/>
      <c r="C37" s="74" t="s">
        <v>25</v>
      </c>
      <c r="D37" s="75" t="s">
        <v>76</v>
      </c>
      <c r="E37" s="75"/>
      <c r="F37" s="75"/>
      <c r="G37" s="75"/>
      <c r="H37" s="75"/>
      <c r="I37" s="75"/>
      <c r="J37" s="75"/>
      <c r="K37" s="75"/>
      <c r="L37" s="75"/>
      <c r="M37" s="94"/>
      <c r="O37" s="100"/>
      <c r="P37" s="100"/>
      <c r="Q37" s="100"/>
      <c r="R37" s="100"/>
      <c r="S37" s="100"/>
      <c r="T37" s="100"/>
      <c r="U37" s="100"/>
      <c r="V37" s="100"/>
      <c r="W37" s="100"/>
      <c r="X37" s="100"/>
    </row>
    <row r="38" spans="2:24" s="127" customFormat="1" ht="20.100000000000001" customHeight="1" x14ac:dyDescent="0.25">
      <c r="B38" s="131"/>
      <c r="C38" s="74"/>
      <c r="D38" s="75" t="s">
        <v>5</v>
      </c>
      <c r="E38" s="191" t="s">
        <v>79</v>
      </c>
      <c r="F38" s="191"/>
      <c r="G38" s="191"/>
      <c r="H38" s="191"/>
      <c r="I38" s="191"/>
      <c r="J38" s="191"/>
      <c r="K38" s="191"/>
      <c r="L38" s="191"/>
      <c r="M38" s="192"/>
      <c r="O38" s="100"/>
      <c r="P38" s="100"/>
      <c r="Q38" s="100"/>
      <c r="R38" s="100"/>
      <c r="S38" s="100"/>
      <c r="T38" s="100"/>
      <c r="U38" s="100"/>
      <c r="V38" s="100"/>
      <c r="W38" s="100"/>
      <c r="X38" s="100"/>
    </row>
    <row r="39" spans="2:24" s="127" customFormat="1" ht="28.5" x14ac:dyDescent="0.25">
      <c r="B39" s="131"/>
      <c r="C39" s="74"/>
      <c r="D39" s="78" t="s">
        <v>7</v>
      </c>
      <c r="E39" s="75"/>
      <c r="F39" s="75"/>
      <c r="G39" s="78"/>
      <c r="H39" s="79"/>
      <c r="I39" s="78"/>
      <c r="J39" s="80"/>
      <c r="K39" s="81" t="s">
        <v>8</v>
      </c>
      <c r="L39" s="80" t="s">
        <v>9</v>
      </c>
      <c r="M39" s="82" t="s">
        <v>10</v>
      </c>
      <c r="O39" s="100"/>
      <c r="P39" s="100"/>
      <c r="Q39" s="100"/>
      <c r="R39" s="100"/>
      <c r="S39" s="100"/>
      <c r="T39" s="100"/>
      <c r="U39" s="100"/>
      <c r="V39" s="100"/>
      <c r="W39" s="100"/>
      <c r="X39" s="100"/>
    </row>
    <row r="40" spans="2:24" s="127" customFormat="1" ht="20.100000000000001" customHeight="1" x14ac:dyDescent="0.25">
      <c r="B40" s="131"/>
      <c r="C40" s="74" t="s">
        <v>11</v>
      </c>
      <c r="D40" s="164" t="s">
        <v>82</v>
      </c>
      <c r="E40" s="164"/>
      <c r="F40" s="164"/>
      <c r="G40" s="164"/>
      <c r="H40" s="164"/>
      <c r="I40" s="164"/>
      <c r="J40" s="164"/>
      <c r="K40" s="83">
        <v>5</v>
      </c>
      <c r="L40" s="84">
        <v>10000</v>
      </c>
      <c r="M40" s="85">
        <f>K40*L40</f>
        <v>50000</v>
      </c>
      <c r="O40" s="100"/>
      <c r="P40" s="100"/>
      <c r="Q40" s="100"/>
      <c r="R40" s="100"/>
      <c r="S40" s="100"/>
      <c r="T40" s="100"/>
      <c r="U40" s="100"/>
      <c r="V40" s="100"/>
      <c r="W40" s="100"/>
      <c r="X40" s="100"/>
    </row>
    <row r="41" spans="2:24" s="127" customFormat="1" ht="20.100000000000001" customHeight="1" x14ac:dyDescent="0.25">
      <c r="B41" s="131"/>
      <c r="C41" s="74" t="s">
        <v>12</v>
      </c>
      <c r="D41" s="164" t="s">
        <v>83</v>
      </c>
      <c r="E41" s="164"/>
      <c r="F41" s="164"/>
      <c r="G41" s="164"/>
      <c r="H41" s="164"/>
      <c r="I41" s="164"/>
      <c r="J41" s="164"/>
      <c r="K41" s="86">
        <v>5</v>
      </c>
      <c r="L41" s="87">
        <v>1000</v>
      </c>
      <c r="M41" s="85">
        <f>+K41*L41</f>
        <v>5000</v>
      </c>
      <c r="O41" s="100"/>
      <c r="P41" s="100"/>
      <c r="Q41" s="100"/>
      <c r="R41" s="100"/>
      <c r="S41" s="100"/>
      <c r="T41" s="100"/>
      <c r="U41" s="100"/>
      <c r="V41" s="100"/>
      <c r="W41" s="100"/>
      <c r="X41" s="100"/>
    </row>
    <row r="42" spans="2:24" s="127" customFormat="1" ht="20.100000000000001" customHeight="1" x14ac:dyDescent="0.25">
      <c r="B42" s="131"/>
      <c r="C42" s="74" t="s">
        <v>13</v>
      </c>
      <c r="D42" s="164" t="s">
        <v>84</v>
      </c>
      <c r="E42" s="164"/>
      <c r="F42" s="164"/>
      <c r="G42" s="164"/>
      <c r="H42" s="164"/>
      <c r="I42" s="164"/>
      <c r="J42" s="164"/>
      <c r="K42" s="86">
        <v>1</v>
      </c>
      <c r="L42" s="87">
        <v>34000</v>
      </c>
      <c r="M42" s="85">
        <f t="shared" ref="M42:M49" si="2">+K42*L42</f>
        <v>34000</v>
      </c>
      <c r="O42" s="100"/>
      <c r="P42" s="100"/>
      <c r="Q42" s="100"/>
      <c r="R42" s="100"/>
      <c r="S42" s="100"/>
      <c r="T42" s="100"/>
      <c r="U42" s="100"/>
      <c r="V42" s="100"/>
      <c r="W42" s="100"/>
      <c r="X42" s="100"/>
    </row>
    <row r="43" spans="2:24" s="127" customFormat="1" ht="20.100000000000001" customHeight="1" x14ac:dyDescent="0.25">
      <c r="B43" s="131"/>
      <c r="C43" s="74" t="s">
        <v>14</v>
      </c>
      <c r="D43" s="164"/>
      <c r="E43" s="164"/>
      <c r="F43" s="164"/>
      <c r="G43" s="164"/>
      <c r="H43" s="164"/>
      <c r="I43" s="164"/>
      <c r="J43" s="164"/>
      <c r="K43" s="86"/>
      <c r="L43" s="87"/>
      <c r="M43" s="85">
        <f t="shared" si="2"/>
        <v>0</v>
      </c>
      <c r="O43" s="100"/>
      <c r="P43" s="100"/>
      <c r="Q43" s="100"/>
      <c r="R43" s="100"/>
      <c r="S43" s="100"/>
      <c r="T43" s="100"/>
      <c r="U43" s="100"/>
      <c r="V43" s="100"/>
      <c r="W43" s="100"/>
      <c r="X43" s="100"/>
    </row>
    <row r="44" spans="2:24" s="127" customFormat="1" ht="20.100000000000001" customHeight="1" x14ac:dyDescent="0.25">
      <c r="B44" s="131"/>
      <c r="C44" s="74" t="s">
        <v>15</v>
      </c>
      <c r="D44" s="164"/>
      <c r="E44" s="164"/>
      <c r="F44" s="164"/>
      <c r="G44" s="164"/>
      <c r="H44" s="164"/>
      <c r="I44" s="164"/>
      <c r="J44" s="164"/>
      <c r="K44" s="86"/>
      <c r="L44" s="87"/>
      <c r="M44" s="85">
        <f t="shared" si="2"/>
        <v>0</v>
      </c>
      <c r="O44" s="100"/>
      <c r="P44" s="100"/>
      <c r="Q44" s="100"/>
      <c r="R44" s="100"/>
      <c r="S44" s="100"/>
      <c r="T44" s="100"/>
      <c r="U44" s="100"/>
      <c r="V44" s="100"/>
      <c r="W44" s="100"/>
      <c r="X44" s="100"/>
    </row>
    <row r="45" spans="2:24" s="127" customFormat="1" ht="20.100000000000001" hidden="1" customHeight="1" outlineLevel="1" x14ac:dyDescent="0.25">
      <c r="B45" s="131"/>
      <c r="C45" s="74" t="s">
        <v>16</v>
      </c>
      <c r="D45" s="164"/>
      <c r="E45" s="164"/>
      <c r="F45" s="164"/>
      <c r="G45" s="164"/>
      <c r="H45" s="164"/>
      <c r="I45" s="164"/>
      <c r="J45" s="164"/>
      <c r="K45" s="95"/>
      <c r="L45" s="95"/>
      <c r="M45" s="149">
        <f t="shared" si="2"/>
        <v>0</v>
      </c>
      <c r="O45" s="100"/>
      <c r="P45" s="100"/>
      <c r="Q45" s="100"/>
      <c r="R45" s="100"/>
      <c r="S45" s="100"/>
      <c r="T45" s="100"/>
      <c r="U45" s="100"/>
      <c r="V45" s="100"/>
      <c r="W45" s="100"/>
      <c r="X45" s="100"/>
    </row>
    <row r="46" spans="2:24" s="127" customFormat="1" ht="20.100000000000001" hidden="1" customHeight="1" outlineLevel="1" x14ac:dyDescent="0.25">
      <c r="B46" s="131"/>
      <c r="C46" s="74" t="s">
        <v>17</v>
      </c>
      <c r="D46" s="164"/>
      <c r="E46" s="164"/>
      <c r="F46" s="164"/>
      <c r="G46" s="164"/>
      <c r="H46" s="164"/>
      <c r="I46" s="164"/>
      <c r="J46" s="164"/>
      <c r="K46" s="95"/>
      <c r="L46" s="95"/>
      <c r="M46" s="149">
        <f t="shared" si="2"/>
        <v>0</v>
      </c>
      <c r="O46" s="100"/>
      <c r="P46" s="100"/>
      <c r="Q46" s="100"/>
      <c r="R46" s="100"/>
      <c r="S46" s="100"/>
      <c r="T46" s="100"/>
      <c r="U46" s="100"/>
      <c r="V46" s="100"/>
      <c r="W46" s="100"/>
      <c r="X46" s="100"/>
    </row>
    <row r="47" spans="2:24" s="127" customFormat="1" ht="20.100000000000001" hidden="1" customHeight="1" outlineLevel="1" x14ac:dyDescent="0.25">
      <c r="B47" s="131"/>
      <c r="C47" s="74" t="s">
        <v>18</v>
      </c>
      <c r="D47" s="164"/>
      <c r="E47" s="164"/>
      <c r="F47" s="164"/>
      <c r="G47" s="164"/>
      <c r="H47" s="164"/>
      <c r="I47" s="164"/>
      <c r="J47" s="164"/>
      <c r="K47" s="95"/>
      <c r="L47" s="95"/>
      <c r="M47" s="149">
        <f t="shared" si="2"/>
        <v>0</v>
      </c>
      <c r="O47" s="100"/>
      <c r="P47" s="100"/>
      <c r="Q47" s="100"/>
      <c r="R47" s="100"/>
      <c r="S47" s="100"/>
      <c r="T47" s="100"/>
      <c r="U47" s="100"/>
      <c r="V47" s="100"/>
      <c r="W47" s="100"/>
      <c r="X47" s="100"/>
    </row>
    <row r="48" spans="2:24" s="127" customFormat="1" ht="20.100000000000001" hidden="1" customHeight="1" outlineLevel="1" x14ac:dyDescent="0.25">
      <c r="B48" s="131"/>
      <c r="C48" s="74" t="s">
        <v>19</v>
      </c>
      <c r="D48" s="164"/>
      <c r="E48" s="164"/>
      <c r="F48" s="164"/>
      <c r="G48" s="164"/>
      <c r="H48" s="164"/>
      <c r="I48" s="164"/>
      <c r="J48" s="164"/>
      <c r="K48" s="95"/>
      <c r="L48" s="95"/>
      <c r="M48" s="149">
        <f t="shared" si="2"/>
        <v>0</v>
      </c>
      <c r="O48" s="100"/>
      <c r="P48" s="100"/>
      <c r="Q48" s="100"/>
      <c r="R48" s="100"/>
      <c r="S48" s="100"/>
      <c r="T48" s="100"/>
      <c r="U48" s="100"/>
      <c r="V48" s="100"/>
      <c r="W48" s="100"/>
      <c r="X48" s="100"/>
    </row>
    <row r="49" spans="2:24" s="127" customFormat="1" ht="20.100000000000001" hidden="1" customHeight="1" outlineLevel="1" x14ac:dyDescent="0.25">
      <c r="B49" s="131"/>
      <c r="C49" s="74" t="s">
        <v>20</v>
      </c>
      <c r="D49" s="164"/>
      <c r="E49" s="164"/>
      <c r="F49" s="164"/>
      <c r="G49" s="164"/>
      <c r="H49" s="164"/>
      <c r="I49" s="164"/>
      <c r="J49" s="164"/>
      <c r="K49" s="95"/>
      <c r="L49" s="95"/>
      <c r="M49" s="149">
        <f t="shared" si="2"/>
        <v>0</v>
      </c>
      <c r="O49" s="100"/>
      <c r="P49" s="100"/>
      <c r="Q49" s="100"/>
      <c r="R49" s="100"/>
      <c r="S49" s="100"/>
      <c r="T49" s="100"/>
      <c r="U49" s="100"/>
      <c r="V49" s="100"/>
      <c r="W49" s="100"/>
      <c r="X49" s="100"/>
    </row>
    <row r="50" spans="2:24" s="127" customFormat="1" ht="20.100000000000001" customHeight="1" collapsed="1" x14ac:dyDescent="0.25">
      <c r="B50" s="131"/>
      <c r="C50" s="74"/>
      <c r="D50" s="167" t="s">
        <v>21</v>
      </c>
      <c r="E50" s="167"/>
      <c r="F50" s="167"/>
      <c r="G50" s="167"/>
      <c r="H50" s="167"/>
      <c r="I50" s="167"/>
      <c r="J50" s="110" t="str">
        <f>IF(K50="10%","Da","Ne")</f>
        <v>Ne</v>
      </c>
      <c r="K50" s="89" t="str">
        <f>IF(M51&gt;=10%,"10%","0%")</f>
        <v>0%</v>
      </c>
      <c r="L50" s="89" t="s">
        <v>22</v>
      </c>
      <c r="M50" s="150">
        <f>SUM(M40:M49)</f>
        <v>89000</v>
      </c>
      <c r="O50" s="100"/>
      <c r="P50" s="100"/>
      <c r="Q50" s="100"/>
      <c r="R50" s="100"/>
      <c r="S50" s="100"/>
      <c r="T50" s="100"/>
      <c r="U50" s="100"/>
      <c r="V50" s="100"/>
      <c r="W50" s="100"/>
      <c r="X50" s="100"/>
    </row>
    <row r="51" spans="2:24" s="127" customFormat="1" ht="20.100000000000001" customHeight="1" x14ac:dyDescent="0.25">
      <c r="B51" s="131"/>
      <c r="C51" s="74"/>
      <c r="D51" s="91" t="s">
        <v>23</v>
      </c>
      <c r="E51" s="77"/>
      <c r="F51" s="77"/>
      <c r="G51" s="77"/>
      <c r="H51" s="77"/>
      <c r="I51" s="77"/>
      <c r="J51" s="75"/>
      <c r="K51" s="75"/>
      <c r="L51" s="75"/>
      <c r="M51" s="92">
        <f>M50/$L$6</f>
        <v>8.8999999999999996E-2</v>
      </c>
      <c r="O51" s="100"/>
      <c r="P51" s="100"/>
      <c r="Q51" s="100"/>
      <c r="R51" s="100"/>
      <c r="S51" s="100"/>
      <c r="T51" s="100"/>
      <c r="U51" s="100"/>
      <c r="V51" s="100"/>
      <c r="W51" s="100"/>
      <c r="X51" s="100"/>
    </row>
    <row r="52" spans="2:24" s="127" customFormat="1" ht="20.100000000000001" customHeight="1" x14ac:dyDescent="0.25">
      <c r="B52" s="131"/>
      <c r="C52" s="74" t="s">
        <v>26</v>
      </c>
      <c r="D52" s="75" t="s">
        <v>88</v>
      </c>
      <c r="E52" s="75"/>
      <c r="F52" s="75"/>
      <c r="G52" s="75"/>
      <c r="H52" s="75"/>
      <c r="I52" s="75"/>
      <c r="J52" s="75"/>
      <c r="K52" s="75"/>
      <c r="L52" s="75"/>
      <c r="M52" s="76"/>
      <c r="O52" s="100"/>
      <c r="P52" s="100"/>
      <c r="Q52" s="100"/>
      <c r="R52" s="100"/>
      <c r="S52" s="100"/>
      <c r="T52" s="100"/>
      <c r="U52" s="100"/>
      <c r="V52" s="100"/>
      <c r="W52" s="100"/>
      <c r="X52" s="100"/>
    </row>
    <row r="53" spans="2:24" s="127" customFormat="1" ht="20.100000000000001" customHeight="1" x14ac:dyDescent="0.25">
      <c r="B53" s="131"/>
      <c r="C53" s="74"/>
      <c r="D53" s="75" t="s">
        <v>5</v>
      </c>
      <c r="E53" s="191" t="s">
        <v>89</v>
      </c>
      <c r="F53" s="191"/>
      <c r="G53" s="191"/>
      <c r="H53" s="191"/>
      <c r="I53" s="191"/>
      <c r="J53" s="191"/>
      <c r="K53" s="191"/>
      <c r="L53" s="191"/>
      <c r="M53" s="192"/>
      <c r="O53" s="100"/>
      <c r="P53" s="100"/>
      <c r="Q53" s="100"/>
      <c r="R53" s="100"/>
      <c r="S53" s="100"/>
      <c r="T53" s="100"/>
      <c r="U53" s="100"/>
      <c r="V53" s="100"/>
      <c r="W53" s="100"/>
      <c r="X53" s="100"/>
    </row>
    <row r="54" spans="2:24" s="127" customFormat="1" ht="28.5" x14ac:dyDescent="0.25">
      <c r="B54" s="131"/>
      <c r="C54" s="74"/>
      <c r="D54" s="78" t="s">
        <v>7</v>
      </c>
      <c r="E54" s="75"/>
      <c r="F54" s="75"/>
      <c r="G54" s="78"/>
      <c r="H54" s="79"/>
      <c r="I54" s="78"/>
      <c r="J54" s="80"/>
      <c r="K54" s="81" t="s">
        <v>8</v>
      </c>
      <c r="L54" s="80" t="s">
        <v>9</v>
      </c>
      <c r="M54" s="82" t="s">
        <v>10</v>
      </c>
      <c r="O54" s="100"/>
      <c r="P54" s="100"/>
      <c r="Q54" s="100"/>
      <c r="R54" s="100"/>
      <c r="S54" s="100"/>
      <c r="T54" s="100"/>
      <c r="U54" s="100"/>
      <c r="V54" s="100"/>
      <c r="W54" s="100"/>
      <c r="X54" s="100"/>
    </row>
    <row r="55" spans="2:24" s="127" customFormat="1" ht="20.100000000000001" customHeight="1" x14ac:dyDescent="0.25">
      <c r="B55" s="131"/>
      <c r="C55" s="74" t="s">
        <v>11</v>
      </c>
      <c r="D55" s="164" t="s">
        <v>90</v>
      </c>
      <c r="E55" s="164"/>
      <c r="F55" s="164"/>
      <c r="G55" s="164"/>
      <c r="H55" s="164"/>
      <c r="I55" s="164"/>
      <c r="J55" s="164"/>
      <c r="K55" s="83">
        <v>1</v>
      </c>
      <c r="L55" s="84">
        <v>25000</v>
      </c>
      <c r="M55" s="85">
        <f>K55*L55</f>
        <v>25000</v>
      </c>
      <c r="O55" s="100"/>
      <c r="P55" s="100"/>
      <c r="Q55" s="100"/>
      <c r="R55" s="100"/>
      <c r="S55" s="100"/>
      <c r="T55" s="100"/>
      <c r="U55" s="100"/>
      <c r="V55" s="100"/>
      <c r="W55" s="100"/>
      <c r="X55" s="100"/>
    </row>
    <row r="56" spans="2:24" s="127" customFormat="1" ht="20.100000000000001" customHeight="1" x14ac:dyDescent="0.25">
      <c r="B56" s="131"/>
      <c r="C56" s="74" t="s">
        <v>12</v>
      </c>
      <c r="D56" s="164" t="s">
        <v>91</v>
      </c>
      <c r="E56" s="164"/>
      <c r="F56" s="164"/>
      <c r="G56" s="164"/>
      <c r="H56" s="164"/>
      <c r="I56" s="164"/>
      <c r="J56" s="164"/>
      <c r="K56" s="86">
        <v>1</v>
      </c>
      <c r="L56" s="87">
        <v>25000</v>
      </c>
      <c r="M56" s="85">
        <f>+K56*L56</f>
        <v>25000</v>
      </c>
      <c r="O56" s="100"/>
      <c r="P56" s="100"/>
      <c r="Q56" s="100"/>
      <c r="R56" s="100"/>
      <c r="S56" s="100"/>
      <c r="T56" s="100"/>
      <c r="U56" s="100"/>
      <c r="V56" s="100"/>
      <c r="W56" s="100"/>
      <c r="X56" s="100"/>
    </row>
    <row r="57" spans="2:24" s="127" customFormat="1" ht="20.100000000000001" customHeight="1" x14ac:dyDescent="0.25">
      <c r="B57" s="131"/>
      <c r="C57" s="74" t="s">
        <v>13</v>
      </c>
      <c r="D57" s="164" t="s">
        <v>87</v>
      </c>
      <c r="E57" s="164"/>
      <c r="F57" s="164"/>
      <c r="G57" s="164"/>
      <c r="H57" s="164"/>
      <c r="I57" s="164"/>
      <c r="J57" s="164"/>
      <c r="K57" s="86">
        <v>1</v>
      </c>
      <c r="L57" s="87">
        <v>40000</v>
      </c>
      <c r="M57" s="85">
        <f t="shared" ref="M57:M64" si="3">+K57*L57</f>
        <v>40000</v>
      </c>
      <c r="O57" s="100"/>
      <c r="P57" s="100"/>
      <c r="Q57" s="100"/>
      <c r="R57" s="100"/>
      <c r="S57" s="100"/>
      <c r="T57" s="100"/>
      <c r="U57" s="100"/>
      <c r="V57" s="100"/>
      <c r="W57" s="100"/>
      <c r="X57" s="100"/>
    </row>
    <row r="58" spans="2:24" s="127" customFormat="1" ht="20.100000000000001" customHeight="1" x14ac:dyDescent="0.25">
      <c r="B58" s="131"/>
      <c r="C58" s="74" t="s">
        <v>14</v>
      </c>
      <c r="D58" s="164"/>
      <c r="E58" s="164"/>
      <c r="F58" s="164"/>
      <c r="G58" s="164"/>
      <c r="H58" s="164"/>
      <c r="I58" s="164"/>
      <c r="J58" s="164"/>
      <c r="K58" s="86"/>
      <c r="L58" s="87"/>
      <c r="M58" s="85">
        <f t="shared" si="3"/>
        <v>0</v>
      </c>
      <c r="O58" s="100"/>
      <c r="P58" s="100"/>
      <c r="Q58" s="100"/>
      <c r="R58" s="100"/>
      <c r="S58" s="100"/>
      <c r="T58" s="100"/>
      <c r="U58" s="100"/>
      <c r="V58" s="100"/>
      <c r="W58" s="100"/>
      <c r="X58" s="100"/>
    </row>
    <row r="59" spans="2:24" s="127" customFormat="1" ht="20.100000000000001" customHeight="1" x14ac:dyDescent="0.25">
      <c r="B59" s="131"/>
      <c r="C59" s="74" t="s">
        <v>15</v>
      </c>
      <c r="D59" s="164"/>
      <c r="E59" s="164"/>
      <c r="F59" s="164"/>
      <c r="G59" s="164"/>
      <c r="H59" s="164"/>
      <c r="I59" s="164"/>
      <c r="J59" s="164"/>
      <c r="K59" s="86"/>
      <c r="L59" s="87"/>
      <c r="M59" s="85">
        <f t="shared" si="3"/>
        <v>0</v>
      </c>
      <c r="O59" s="100"/>
      <c r="P59" s="100"/>
      <c r="Q59" s="100"/>
      <c r="R59" s="100"/>
      <c r="S59" s="100"/>
      <c r="T59" s="100"/>
      <c r="U59" s="100"/>
      <c r="V59" s="100"/>
      <c r="W59" s="100"/>
      <c r="X59" s="100"/>
    </row>
    <row r="60" spans="2:24" s="127" customFormat="1" ht="20.100000000000001" hidden="1" customHeight="1" outlineLevel="1" x14ac:dyDescent="0.25">
      <c r="B60" s="131"/>
      <c r="C60" s="74" t="s">
        <v>16</v>
      </c>
      <c r="D60" s="164"/>
      <c r="E60" s="164"/>
      <c r="F60" s="164"/>
      <c r="G60" s="164"/>
      <c r="H60" s="164"/>
      <c r="I60" s="164"/>
      <c r="J60" s="164"/>
      <c r="K60" s="95"/>
      <c r="L60" s="95"/>
      <c r="M60" s="149">
        <f t="shared" si="3"/>
        <v>0</v>
      </c>
      <c r="O60" s="100"/>
      <c r="P60" s="100"/>
      <c r="Q60" s="100"/>
      <c r="R60" s="100"/>
      <c r="S60" s="100"/>
      <c r="T60" s="100"/>
      <c r="U60" s="100"/>
      <c r="V60" s="100"/>
      <c r="W60" s="100"/>
      <c r="X60" s="100"/>
    </row>
    <row r="61" spans="2:24" s="127" customFormat="1" ht="20.100000000000001" hidden="1" customHeight="1" outlineLevel="1" x14ac:dyDescent="0.25">
      <c r="B61" s="131"/>
      <c r="C61" s="74" t="s">
        <v>17</v>
      </c>
      <c r="D61" s="164"/>
      <c r="E61" s="164"/>
      <c r="F61" s="164"/>
      <c r="G61" s="164"/>
      <c r="H61" s="164"/>
      <c r="I61" s="164"/>
      <c r="J61" s="164"/>
      <c r="K61" s="95"/>
      <c r="L61" s="95"/>
      <c r="M61" s="149">
        <f t="shared" si="3"/>
        <v>0</v>
      </c>
      <c r="O61" s="100"/>
      <c r="P61" s="100"/>
      <c r="Q61" s="100"/>
      <c r="R61" s="100"/>
      <c r="S61" s="100"/>
      <c r="T61" s="100"/>
      <c r="U61" s="100"/>
      <c r="V61" s="100"/>
      <c r="W61" s="100"/>
      <c r="X61" s="100"/>
    </row>
    <row r="62" spans="2:24" s="127" customFormat="1" ht="20.100000000000001" hidden="1" customHeight="1" outlineLevel="1" x14ac:dyDescent="0.25">
      <c r="B62" s="131"/>
      <c r="C62" s="74" t="s">
        <v>18</v>
      </c>
      <c r="D62" s="164"/>
      <c r="E62" s="164"/>
      <c r="F62" s="164"/>
      <c r="G62" s="164"/>
      <c r="H62" s="164"/>
      <c r="I62" s="164"/>
      <c r="J62" s="164"/>
      <c r="K62" s="95"/>
      <c r="L62" s="95"/>
      <c r="M62" s="149">
        <f t="shared" si="3"/>
        <v>0</v>
      </c>
      <c r="O62" s="100"/>
      <c r="P62" s="100"/>
      <c r="Q62" s="100"/>
      <c r="R62" s="100"/>
      <c r="S62" s="100"/>
      <c r="T62" s="100"/>
      <c r="U62" s="100"/>
      <c r="V62" s="100"/>
      <c r="W62" s="100"/>
      <c r="X62" s="100"/>
    </row>
    <row r="63" spans="2:24" s="127" customFormat="1" ht="20.100000000000001" hidden="1" customHeight="1" outlineLevel="1" x14ac:dyDescent="0.25">
      <c r="B63" s="131"/>
      <c r="C63" s="74" t="s">
        <v>19</v>
      </c>
      <c r="D63" s="164"/>
      <c r="E63" s="164"/>
      <c r="F63" s="164"/>
      <c r="G63" s="164"/>
      <c r="H63" s="164"/>
      <c r="I63" s="164"/>
      <c r="J63" s="164"/>
      <c r="K63" s="95"/>
      <c r="L63" s="95"/>
      <c r="M63" s="149">
        <f t="shared" si="3"/>
        <v>0</v>
      </c>
      <c r="O63" s="100"/>
      <c r="P63" s="100"/>
      <c r="Q63" s="100"/>
      <c r="R63" s="100"/>
      <c r="S63" s="100"/>
      <c r="T63" s="100"/>
      <c r="U63" s="100"/>
      <c r="V63" s="100"/>
      <c r="W63" s="100"/>
      <c r="X63" s="100"/>
    </row>
    <row r="64" spans="2:24" s="127" customFormat="1" ht="20.100000000000001" hidden="1" customHeight="1" outlineLevel="1" x14ac:dyDescent="0.25">
      <c r="B64" s="131"/>
      <c r="C64" s="74" t="s">
        <v>20</v>
      </c>
      <c r="D64" s="164"/>
      <c r="E64" s="164"/>
      <c r="F64" s="164"/>
      <c r="G64" s="164"/>
      <c r="H64" s="164"/>
      <c r="I64" s="164"/>
      <c r="J64" s="164"/>
      <c r="K64" s="95"/>
      <c r="L64" s="95"/>
      <c r="M64" s="149">
        <f t="shared" si="3"/>
        <v>0</v>
      </c>
      <c r="O64" s="100"/>
      <c r="P64" s="100"/>
      <c r="Q64" s="100"/>
      <c r="R64" s="100"/>
      <c r="S64" s="100"/>
      <c r="T64" s="100"/>
      <c r="U64" s="100"/>
      <c r="V64" s="100"/>
      <c r="W64" s="100"/>
      <c r="X64" s="100"/>
    </row>
    <row r="65" spans="2:24" s="127" customFormat="1" ht="20.100000000000001" customHeight="1" collapsed="1" x14ac:dyDescent="0.25">
      <c r="B65" s="131"/>
      <c r="C65" s="74"/>
      <c r="D65" s="167" t="s">
        <v>21</v>
      </c>
      <c r="E65" s="167"/>
      <c r="F65" s="167"/>
      <c r="G65" s="167"/>
      <c r="H65" s="167"/>
      <c r="I65" s="167"/>
      <c r="J65" s="110" t="str">
        <f>IF(K65="10%","Da","Ne")</f>
        <v>Ne</v>
      </c>
      <c r="K65" s="89" t="str">
        <f>IF(M66&gt;=10%,"10%","0%")</f>
        <v>0%</v>
      </c>
      <c r="L65" s="89" t="s">
        <v>22</v>
      </c>
      <c r="M65" s="150">
        <f>SUM(M55:M64)</f>
        <v>90000</v>
      </c>
      <c r="O65" s="100"/>
      <c r="P65" s="100"/>
      <c r="Q65" s="100"/>
      <c r="R65" s="100"/>
      <c r="S65" s="100"/>
      <c r="T65" s="100"/>
      <c r="U65" s="100"/>
      <c r="V65" s="100"/>
      <c r="W65" s="100"/>
      <c r="X65" s="100"/>
    </row>
    <row r="66" spans="2:24" s="127" customFormat="1" ht="20.100000000000001" customHeight="1" x14ac:dyDescent="0.25">
      <c r="B66" s="131"/>
      <c r="C66" s="74"/>
      <c r="D66" s="91" t="s">
        <v>23</v>
      </c>
      <c r="E66" s="77"/>
      <c r="F66" s="77"/>
      <c r="G66" s="77"/>
      <c r="H66" s="77"/>
      <c r="I66" s="77"/>
      <c r="J66" s="75"/>
      <c r="K66" s="75"/>
      <c r="L66" s="75"/>
      <c r="M66" s="92">
        <f>M65/$L$6</f>
        <v>0.09</v>
      </c>
      <c r="O66" s="100"/>
      <c r="P66" s="100"/>
      <c r="Q66" s="100"/>
      <c r="R66" s="100"/>
      <c r="S66" s="100"/>
      <c r="T66" s="100"/>
      <c r="U66" s="100"/>
      <c r="V66" s="100"/>
      <c r="W66" s="100"/>
      <c r="X66" s="100"/>
    </row>
    <row r="67" spans="2:24" s="127" customFormat="1" ht="20.100000000000001" customHeight="1" x14ac:dyDescent="0.25">
      <c r="B67" s="131"/>
      <c r="C67" s="74" t="s">
        <v>27</v>
      </c>
      <c r="D67" s="75" t="s">
        <v>4</v>
      </c>
      <c r="E67" s="96"/>
      <c r="F67" s="96"/>
      <c r="G67" s="96"/>
      <c r="H67" s="96"/>
      <c r="I67" s="96"/>
      <c r="J67" s="97"/>
      <c r="K67" s="97"/>
      <c r="L67" s="97"/>
      <c r="M67" s="98"/>
      <c r="O67" s="100"/>
      <c r="P67" s="100"/>
      <c r="Q67" s="100"/>
      <c r="R67" s="100"/>
      <c r="S67" s="100"/>
      <c r="T67" s="100"/>
      <c r="U67" s="100"/>
      <c r="V67" s="100"/>
      <c r="W67" s="100"/>
      <c r="X67" s="100"/>
    </row>
    <row r="68" spans="2:24" s="127" customFormat="1" ht="20.100000000000001" customHeight="1" x14ac:dyDescent="0.25">
      <c r="B68" s="131"/>
      <c r="C68" s="74"/>
      <c r="D68" s="75" t="s">
        <v>5</v>
      </c>
      <c r="E68" s="191" t="s">
        <v>6</v>
      </c>
      <c r="F68" s="191"/>
      <c r="G68" s="191"/>
      <c r="H68" s="191"/>
      <c r="I68" s="191"/>
      <c r="J68" s="191"/>
      <c r="K68" s="191"/>
      <c r="L68" s="191"/>
      <c r="M68" s="192"/>
      <c r="O68" s="100"/>
      <c r="P68" s="100"/>
      <c r="Q68" s="100"/>
      <c r="R68" s="100"/>
      <c r="S68" s="100"/>
      <c r="T68" s="100"/>
      <c r="U68" s="100"/>
      <c r="V68" s="100"/>
      <c r="W68" s="100"/>
      <c r="X68" s="100"/>
    </row>
    <row r="69" spans="2:24" s="127" customFormat="1" ht="28.5" x14ac:dyDescent="0.25">
      <c r="B69" s="131"/>
      <c r="C69" s="74"/>
      <c r="D69" s="78" t="s">
        <v>7</v>
      </c>
      <c r="E69" s="75"/>
      <c r="F69" s="75"/>
      <c r="G69" s="78"/>
      <c r="H69" s="79"/>
      <c r="I69" s="78"/>
      <c r="J69" s="80"/>
      <c r="K69" s="81" t="s">
        <v>8</v>
      </c>
      <c r="L69" s="80" t="s">
        <v>9</v>
      </c>
      <c r="M69" s="82" t="s">
        <v>10</v>
      </c>
      <c r="O69" s="100"/>
      <c r="P69" s="100"/>
      <c r="Q69" s="100"/>
      <c r="R69" s="100"/>
      <c r="S69" s="100"/>
      <c r="T69" s="100"/>
      <c r="U69" s="100"/>
      <c r="V69" s="100"/>
      <c r="W69" s="100"/>
      <c r="X69" s="100"/>
    </row>
    <row r="70" spans="2:24" s="127" customFormat="1" ht="20.100000000000001" customHeight="1" x14ac:dyDescent="0.25">
      <c r="B70" s="131"/>
      <c r="C70" s="74" t="s">
        <v>11</v>
      </c>
      <c r="D70" s="164"/>
      <c r="E70" s="164"/>
      <c r="F70" s="164"/>
      <c r="G70" s="164"/>
      <c r="H70" s="164"/>
      <c r="I70" s="164"/>
      <c r="J70" s="164"/>
      <c r="K70" s="113"/>
      <c r="L70" s="84"/>
      <c r="M70" s="85">
        <f>K70*L70</f>
        <v>0</v>
      </c>
      <c r="O70" s="100"/>
      <c r="P70" s="100"/>
      <c r="Q70" s="100"/>
      <c r="R70" s="100"/>
      <c r="S70" s="100"/>
      <c r="T70" s="100"/>
      <c r="U70" s="100"/>
      <c r="V70" s="100"/>
      <c r="W70" s="100"/>
      <c r="X70" s="100"/>
    </row>
    <row r="71" spans="2:24" s="127" customFormat="1" ht="20.100000000000001" customHeight="1" x14ac:dyDescent="0.25">
      <c r="B71" s="131"/>
      <c r="C71" s="74" t="s">
        <v>12</v>
      </c>
      <c r="D71" s="164"/>
      <c r="E71" s="164"/>
      <c r="F71" s="164"/>
      <c r="G71" s="164"/>
      <c r="H71" s="164"/>
      <c r="I71" s="164"/>
      <c r="J71" s="164"/>
      <c r="K71" s="95"/>
      <c r="L71" s="87"/>
      <c r="M71" s="85">
        <f>+K71*L71</f>
        <v>0</v>
      </c>
      <c r="O71" s="100"/>
      <c r="P71" s="100"/>
      <c r="Q71" s="100"/>
      <c r="R71" s="100"/>
      <c r="S71" s="100"/>
      <c r="T71" s="100"/>
      <c r="U71" s="100"/>
      <c r="V71" s="100"/>
      <c r="W71" s="100"/>
      <c r="X71" s="100"/>
    </row>
    <row r="72" spans="2:24" s="127" customFormat="1" ht="20.100000000000001" customHeight="1" x14ac:dyDescent="0.25">
      <c r="B72" s="131"/>
      <c r="C72" s="74" t="s">
        <v>13</v>
      </c>
      <c r="D72" s="164"/>
      <c r="E72" s="164"/>
      <c r="F72" s="164"/>
      <c r="G72" s="164"/>
      <c r="H72" s="164"/>
      <c r="I72" s="164"/>
      <c r="J72" s="164"/>
      <c r="K72" s="95"/>
      <c r="L72" s="87"/>
      <c r="M72" s="85">
        <f t="shared" ref="M72:M79" si="4">+K72*L72</f>
        <v>0</v>
      </c>
      <c r="O72" s="100"/>
      <c r="P72" s="100"/>
      <c r="Q72" s="100"/>
      <c r="R72" s="100"/>
      <c r="S72" s="100"/>
      <c r="T72" s="100"/>
      <c r="U72" s="100"/>
      <c r="V72" s="100"/>
      <c r="W72" s="100"/>
      <c r="X72" s="100"/>
    </row>
    <row r="73" spans="2:24" s="127" customFormat="1" ht="20.100000000000001" customHeight="1" x14ac:dyDescent="0.25">
      <c r="B73" s="131"/>
      <c r="C73" s="74" t="s">
        <v>14</v>
      </c>
      <c r="D73" s="164"/>
      <c r="E73" s="164"/>
      <c r="F73" s="164"/>
      <c r="G73" s="164"/>
      <c r="H73" s="164"/>
      <c r="I73" s="164"/>
      <c r="J73" s="164"/>
      <c r="K73" s="95"/>
      <c r="L73" s="87"/>
      <c r="M73" s="85">
        <f t="shared" si="4"/>
        <v>0</v>
      </c>
      <c r="O73" s="100"/>
      <c r="P73" s="100"/>
      <c r="Q73" s="100"/>
      <c r="R73" s="100"/>
      <c r="S73" s="100"/>
      <c r="T73" s="100"/>
      <c r="U73" s="100"/>
      <c r="V73" s="100"/>
      <c r="W73" s="100"/>
      <c r="X73" s="100"/>
    </row>
    <row r="74" spans="2:24" s="127" customFormat="1" ht="20.100000000000001" customHeight="1" x14ac:dyDescent="0.25">
      <c r="B74" s="131"/>
      <c r="C74" s="74" t="s">
        <v>15</v>
      </c>
      <c r="D74" s="164"/>
      <c r="E74" s="164"/>
      <c r="F74" s="164"/>
      <c r="G74" s="164"/>
      <c r="H74" s="164"/>
      <c r="I74" s="164"/>
      <c r="J74" s="164"/>
      <c r="K74" s="95"/>
      <c r="L74" s="87"/>
      <c r="M74" s="85">
        <f t="shared" si="4"/>
        <v>0</v>
      </c>
      <c r="O74" s="100"/>
      <c r="P74" s="100"/>
      <c r="Q74" s="100"/>
      <c r="R74" s="100"/>
      <c r="S74" s="100"/>
      <c r="T74" s="100"/>
      <c r="U74" s="100"/>
      <c r="V74" s="100"/>
      <c r="W74" s="100"/>
      <c r="X74" s="100"/>
    </row>
    <row r="75" spans="2:24" s="127" customFormat="1" ht="20.100000000000001" hidden="1" customHeight="1" outlineLevel="1" x14ac:dyDescent="0.25">
      <c r="B75" s="131"/>
      <c r="C75" s="74" t="s">
        <v>16</v>
      </c>
      <c r="D75" s="164"/>
      <c r="E75" s="164"/>
      <c r="F75" s="164"/>
      <c r="G75" s="164"/>
      <c r="H75" s="164"/>
      <c r="I75" s="164"/>
      <c r="J75" s="164"/>
      <c r="K75" s="95"/>
      <c r="L75" s="86"/>
      <c r="M75" s="149">
        <f t="shared" si="4"/>
        <v>0</v>
      </c>
      <c r="O75" s="100"/>
      <c r="P75" s="100"/>
      <c r="Q75" s="100"/>
      <c r="R75" s="100"/>
      <c r="S75" s="100"/>
      <c r="T75" s="100"/>
      <c r="U75" s="100"/>
      <c r="V75" s="100"/>
      <c r="W75" s="100"/>
      <c r="X75" s="100"/>
    </row>
    <row r="76" spans="2:24" s="127" customFormat="1" ht="20.100000000000001" hidden="1" customHeight="1" outlineLevel="1" x14ac:dyDescent="0.25">
      <c r="B76" s="131"/>
      <c r="C76" s="74" t="s">
        <v>17</v>
      </c>
      <c r="D76" s="164"/>
      <c r="E76" s="164"/>
      <c r="F76" s="164"/>
      <c r="G76" s="164"/>
      <c r="H76" s="164"/>
      <c r="I76" s="164"/>
      <c r="J76" s="164"/>
      <c r="K76" s="95"/>
      <c r="L76" s="86"/>
      <c r="M76" s="149">
        <f t="shared" si="4"/>
        <v>0</v>
      </c>
      <c r="O76" s="100"/>
      <c r="P76" s="100"/>
      <c r="Q76" s="100"/>
      <c r="R76" s="100"/>
      <c r="S76" s="100"/>
      <c r="T76" s="100"/>
      <c r="U76" s="100"/>
      <c r="V76" s="100"/>
      <c r="W76" s="100"/>
      <c r="X76" s="100"/>
    </row>
    <row r="77" spans="2:24" s="127" customFormat="1" ht="20.100000000000001" hidden="1" customHeight="1" outlineLevel="1" x14ac:dyDescent="0.25">
      <c r="B77" s="131"/>
      <c r="C77" s="74" t="s">
        <v>18</v>
      </c>
      <c r="D77" s="164"/>
      <c r="E77" s="164"/>
      <c r="F77" s="164"/>
      <c r="G77" s="164"/>
      <c r="H77" s="164"/>
      <c r="I77" s="164"/>
      <c r="J77" s="164"/>
      <c r="K77" s="95"/>
      <c r="L77" s="86"/>
      <c r="M77" s="149">
        <f t="shared" si="4"/>
        <v>0</v>
      </c>
      <c r="O77" s="100"/>
      <c r="P77" s="100"/>
      <c r="Q77" s="100"/>
      <c r="R77" s="100"/>
      <c r="S77" s="100"/>
      <c r="T77" s="100"/>
      <c r="U77" s="100"/>
      <c r="V77" s="100"/>
      <c r="W77" s="100"/>
      <c r="X77" s="100"/>
    </row>
    <row r="78" spans="2:24" s="127" customFormat="1" ht="20.100000000000001" hidden="1" customHeight="1" outlineLevel="1" x14ac:dyDescent="0.25">
      <c r="B78" s="131"/>
      <c r="C78" s="74" t="s">
        <v>19</v>
      </c>
      <c r="D78" s="164"/>
      <c r="E78" s="164"/>
      <c r="F78" s="164"/>
      <c r="G78" s="164"/>
      <c r="H78" s="164"/>
      <c r="I78" s="164"/>
      <c r="J78" s="164"/>
      <c r="K78" s="95"/>
      <c r="L78" s="86"/>
      <c r="M78" s="149">
        <f t="shared" si="4"/>
        <v>0</v>
      </c>
      <c r="O78" s="100"/>
      <c r="P78" s="100"/>
      <c r="Q78" s="100"/>
      <c r="R78" s="100"/>
      <c r="S78" s="100"/>
      <c r="T78" s="100"/>
      <c r="U78" s="100"/>
      <c r="V78" s="100"/>
      <c r="W78" s="100"/>
      <c r="X78" s="100"/>
    </row>
    <row r="79" spans="2:24" s="127" customFormat="1" ht="20.100000000000001" hidden="1" customHeight="1" outlineLevel="1" x14ac:dyDescent="0.25">
      <c r="B79" s="131"/>
      <c r="C79" s="74" t="s">
        <v>20</v>
      </c>
      <c r="D79" s="164"/>
      <c r="E79" s="164"/>
      <c r="F79" s="164"/>
      <c r="G79" s="164"/>
      <c r="H79" s="164"/>
      <c r="I79" s="164"/>
      <c r="J79" s="164"/>
      <c r="K79" s="95"/>
      <c r="L79" s="86"/>
      <c r="M79" s="149">
        <f t="shared" si="4"/>
        <v>0</v>
      </c>
      <c r="O79" s="100"/>
      <c r="P79" s="100"/>
      <c r="Q79" s="100"/>
      <c r="R79" s="100"/>
      <c r="S79" s="100"/>
      <c r="T79" s="100"/>
      <c r="U79" s="100"/>
      <c r="V79" s="100"/>
      <c r="W79" s="100"/>
      <c r="X79" s="100"/>
    </row>
    <row r="80" spans="2:24" s="127" customFormat="1" ht="20.100000000000001" customHeight="1" collapsed="1" x14ac:dyDescent="0.25">
      <c r="B80" s="131"/>
      <c r="C80" s="74"/>
      <c r="D80" s="167" t="s">
        <v>21</v>
      </c>
      <c r="E80" s="167"/>
      <c r="F80" s="167"/>
      <c r="G80" s="167"/>
      <c r="H80" s="167"/>
      <c r="I80" s="167"/>
      <c r="J80" s="110" t="str">
        <f>IF(K80="10%","Da","Ne")</f>
        <v>Ne</v>
      </c>
      <c r="K80" s="89" t="str">
        <f>IF(M81&gt;=10%,"10%","0%")</f>
        <v>0%</v>
      </c>
      <c r="L80" s="89" t="s">
        <v>22</v>
      </c>
      <c r="M80" s="150">
        <f>SUM(M70:M79)</f>
        <v>0</v>
      </c>
      <c r="O80" s="100"/>
      <c r="P80" s="100"/>
      <c r="Q80" s="100"/>
      <c r="R80" s="100"/>
      <c r="S80" s="100"/>
      <c r="T80" s="100"/>
      <c r="U80" s="100"/>
      <c r="V80" s="100"/>
      <c r="W80" s="100"/>
      <c r="X80" s="100"/>
    </row>
    <row r="81" spans="2:24" s="127" customFormat="1" ht="20.100000000000001" customHeight="1" x14ac:dyDescent="0.25">
      <c r="B81" s="131"/>
      <c r="C81" s="74"/>
      <c r="D81" s="91" t="s">
        <v>23</v>
      </c>
      <c r="E81" s="77"/>
      <c r="F81" s="77"/>
      <c r="G81" s="77"/>
      <c r="H81" s="77"/>
      <c r="I81" s="77"/>
      <c r="J81" s="75"/>
      <c r="K81" s="75"/>
      <c r="L81" s="75"/>
      <c r="M81" s="92">
        <f>M80/$L$6</f>
        <v>0</v>
      </c>
      <c r="O81" s="100"/>
      <c r="P81" s="100"/>
      <c r="Q81" s="100"/>
      <c r="R81" s="100"/>
      <c r="S81" s="100"/>
      <c r="T81" s="100"/>
      <c r="U81" s="100"/>
      <c r="V81" s="100"/>
      <c r="W81" s="100"/>
      <c r="X81" s="100"/>
    </row>
    <row r="82" spans="2:24" ht="30.75" customHeight="1" x14ac:dyDescent="0.25">
      <c r="B82" s="138"/>
      <c r="C82" s="173" t="s">
        <v>29</v>
      </c>
      <c r="D82" s="173"/>
      <c r="E82" s="173"/>
      <c r="F82" s="173"/>
      <c r="G82" s="173"/>
      <c r="H82" s="173"/>
      <c r="I82" s="173"/>
      <c r="J82" s="173"/>
      <c r="K82" s="173"/>
      <c r="L82" s="173"/>
      <c r="M82" s="174"/>
      <c r="N82" s="139"/>
    </row>
    <row r="83" spans="2:24" ht="21.75" customHeight="1" x14ac:dyDescent="0.25">
      <c r="B83" s="138"/>
      <c r="M83" s="101"/>
    </row>
    <row r="84" spans="2:24" ht="20.100000000000001" customHeight="1" x14ac:dyDescent="0.25">
      <c r="B84" s="140" t="s">
        <v>30</v>
      </c>
      <c r="C84" s="102"/>
      <c r="D84" s="194" t="s">
        <v>31</v>
      </c>
      <c r="E84" s="194"/>
      <c r="F84" s="194"/>
      <c r="G84" s="194"/>
      <c r="H84" s="194"/>
      <c r="I84" s="194"/>
      <c r="J84" s="194"/>
      <c r="K84" s="103"/>
      <c r="L84" s="103"/>
      <c r="M84" s="104"/>
    </row>
    <row r="85" spans="2:24" ht="30.75" customHeight="1" x14ac:dyDescent="0.25">
      <c r="B85" s="131"/>
      <c r="C85" s="74"/>
      <c r="D85" s="195" t="s">
        <v>32</v>
      </c>
      <c r="E85" s="195"/>
      <c r="F85" s="195"/>
      <c r="G85" s="195"/>
      <c r="H85" s="195"/>
      <c r="I85" s="195" t="s">
        <v>33</v>
      </c>
      <c r="J85" s="195"/>
      <c r="K85" s="195"/>
      <c r="L85" s="195"/>
      <c r="M85" s="105" t="s">
        <v>34</v>
      </c>
      <c r="N85" s="196"/>
      <c r="O85" s="197"/>
      <c r="P85" s="197"/>
      <c r="Q85" s="197"/>
      <c r="R85" s="197"/>
      <c r="S85" s="197"/>
      <c r="T85" s="197"/>
      <c r="U85" s="197"/>
    </row>
    <row r="86" spans="2:24" ht="45" customHeight="1" x14ac:dyDescent="0.25">
      <c r="B86" s="131"/>
      <c r="C86" s="74" t="s">
        <v>35</v>
      </c>
      <c r="D86" s="106" t="s">
        <v>36</v>
      </c>
      <c r="E86" s="198" t="s">
        <v>135</v>
      </c>
      <c r="F86" s="198"/>
      <c r="G86" s="198"/>
      <c r="H86" s="198"/>
      <c r="I86" s="107"/>
      <c r="J86" s="199"/>
      <c r="K86" s="199"/>
      <c r="L86" s="199"/>
      <c r="M86" s="108" t="str">
        <f>IF(D86="da","2%","0%")</f>
        <v>0%</v>
      </c>
    </row>
    <row r="87" spans="2:24" s="77" customFormat="1" ht="45" customHeight="1" x14ac:dyDescent="0.25">
      <c r="B87" s="142"/>
      <c r="C87" s="74" t="s">
        <v>38</v>
      </c>
      <c r="D87" s="106" t="s">
        <v>36</v>
      </c>
      <c r="E87" s="200" t="s">
        <v>136</v>
      </c>
      <c r="F87" s="200"/>
      <c r="G87" s="200"/>
      <c r="H87" s="200"/>
      <c r="I87" s="109"/>
      <c r="J87" s="201"/>
      <c r="K87" s="201"/>
      <c r="L87" s="201"/>
      <c r="M87" s="108" t="str">
        <f>IF(D87="da","2%","0%")</f>
        <v>0%</v>
      </c>
      <c r="N87" s="141"/>
    </row>
    <row r="88" spans="2:24" ht="66" customHeight="1" x14ac:dyDescent="0.25">
      <c r="B88" s="131"/>
      <c r="C88" s="74" t="s">
        <v>40</v>
      </c>
      <c r="D88" s="106" t="s">
        <v>36</v>
      </c>
      <c r="E88" s="200" t="s">
        <v>137</v>
      </c>
      <c r="F88" s="200"/>
      <c r="G88" s="200"/>
      <c r="H88" s="200"/>
      <c r="I88" s="109"/>
      <c r="J88" s="201"/>
      <c r="K88" s="201"/>
      <c r="L88" s="201"/>
      <c r="M88" s="108" t="str">
        <f t="shared" ref="M88:M106" si="5">IF(D88="da","2%","0%")</f>
        <v>0%</v>
      </c>
    </row>
    <row r="89" spans="2:24" ht="45" customHeight="1" x14ac:dyDescent="0.25">
      <c r="B89" s="131"/>
      <c r="C89" s="74" t="s">
        <v>42</v>
      </c>
      <c r="D89" s="106" t="s">
        <v>36</v>
      </c>
      <c r="E89" s="200" t="s">
        <v>138</v>
      </c>
      <c r="F89" s="200"/>
      <c r="G89" s="200"/>
      <c r="H89" s="200"/>
      <c r="I89" s="109"/>
      <c r="J89" s="201"/>
      <c r="K89" s="201"/>
      <c r="L89" s="201"/>
      <c r="M89" s="108" t="str">
        <f t="shared" si="5"/>
        <v>0%</v>
      </c>
    </row>
    <row r="90" spans="2:24" ht="51.75" customHeight="1" x14ac:dyDescent="0.25">
      <c r="B90" s="131"/>
      <c r="C90" s="74" t="s">
        <v>44</v>
      </c>
      <c r="D90" s="106" t="s">
        <v>36</v>
      </c>
      <c r="E90" s="200" t="s">
        <v>139</v>
      </c>
      <c r="F90" s="200"/>
      <c r="G90" s="200"/>
      <c r="H90" s="200"/>
      <c r="I90" s="109"/>
      <c r="J90" s="201"/>
      <c r="K90" s="201"/>
      <c r="L90" s="201"/>
      <c r="M90" s="108" t="str">
        <f t="shared" si="5"/>
        <v>0%</v>
      </c>
    </row>
    <row r="91" spans="2:24" ht="37.5" customHeight="1" x14ac:dyDescent="0.25">
      <c r="B91" s="131"/>
      <c r="C91" s="74" t="s">
        <v>46</v>
      </c>
      <c r="D91" s="106" t="s">
        <v>36</v>
      </c>
      <c r="E91" s="167" t="s">
        <v>47</v>
      </c>
      <c r="F91" s="167"/>
      <c r="G91" s="167"/>
      <c r="H91" s="167"/>
      <c r="I91" s="109"/>
      <c r="J91" s="201"/>
      <c r="K91" s="201"/>
      <c r="L91" s="201"/>
      <c r="M91" s="108" t="str">
        <f t="shared" si="5"/>
        <v>0%</v>
      </c>
    </row>
    <row r="92" spans="2:24" ht="43.5" customHeight="1" x14ac:dyDescent="0.25">
      <c r="B92" s="131"/>
      <c r="C92" s="74" t="s">
        <v>48</v>
      </c>
      <c r="D92" s="106" t="s">
        <v>36</v>
      </c>
      <c r="E92" s="167" t="s">
        <v>49</v>
      </c>
      <c r="F92" s="167"/>
      <c r="G92" s="167"/>
      <c r="H92" s="167"/>
      <c r="I92" s="109"/>
      <c r="J92" s="201"/>
      <c r="K92" s="201"/>
      <c r="L92" s="201"/>
      <c r="M92" s="108" t="str">
        <f t="shared" si="5"/>
        <v>0%</v>
      </c>
    </row>
    <row r="93" spans="2:24" ht="20.100000000000001" customHeight="1" x14ac:dyDescent="0.25">
      <c r="B93" s="131"/>
      <c r="C93" s="74" t="s">
        <v>50</v>
      </c>
      <c r="D93" s="106" t="s">
        <v>36</v>
      </c>
      <c r="E93" s="167" t="s">
        <v>51</v>
      </c>
      <c r="F93" s="167"/>
      <c r="G93" s="167"/>
      <c r="H93" s="167"/>
      <c r="I93" s="109"/>
      <c r="J93" s="201"/>
      <c r="K93" s="201"/>
      <c r="L93" s="201"/>
      <c r="M93" s="108" t="str">
        <f t="shared" si="5"/>
        <v>0%</v>
      </c>
    </row>
    <row r="94" spans="2:24" ht="20.100000000000001" customHeight="1" x14ac:dyDescent="0.25">
      <c r="B94" s="131"/>
      <c r="C94" s="74" t="s">
        <v>52</v>
      </c>
      <c r="D94" s="106" t="s">
        <v>36</v>
      </c>
      <c r="E94" s="167" t="s">
        <v>53</v>
      </c>
      <c r="F94" s="167"/>
      <c r="G94" s="167"/>
      <c r="H94" s="167"/>
      <c r="I94" s="109"/>
      <c r="J94" s="201"/>
      <c r="K94" s="201"/>
      <c r="L94" s="201"/>
      <c r="M94" s="108" t="str">
        <f t="shared" si="5"/>
        <v>0%</v>
      </c>
    </row>
    <row r="95" spans="2:24" ht="20.100000000000001" customHeight="1" x14ac:dyDescent="0.25">
      <c r="B95" s="131"/>
      <c r="C95" s="74" t="s">
        <v>54</v>
      </c>
      <c r="D95" s="106" t="s">
        <v>36</v>
      </c>
      <c r="E95" s="167" t="s">
        <v>55</v>
      </c>
      <c r="F95" s="167"/>
      <c r="G95" s="167"/>
      <c r="H95" s="167"/>
      <c r="I95" s="109"/>
      <c r="J95" s="201"/>
      <c r="K95" s="201"/>
      <c r="L95" s="201"/>
      <c r="M95" s="108" t="str">
        <f t="shared" si="5"/>
        <v>0%</v>
      </c>
    </row>
    <row r="96" spans="2:24" ht="20.100000000000001" customHeight="1" x14ac:dyDescent="0.25">
      <c r="B96" s="131"/>
      <c r="C96" s="74" t="s">
        <v>56</v>
      </c>
      <c r="D96" s="106" t="s">
        <v>36</v>
      </c>
      <c r="E96" s="167" t="s">
        <v>57</v>
      </c>
      <c r="F96" s="167"/>
      <c r="G96" s="167"/>
      <c r="H96" s="167"/>
      <c r="I96" s="109"/>
      <c r="J96" s="201"/>
      <c r="K96" s="201"/>
      <c r="L96" s="201"/>
      <c r="M96" s="108" t="str">
        <f t="shared" si="5"/>
        <v>0%</v>
      </c>
      <c r="N96" s="141"/>
    </row>
    <row r="97" spans="2:14" ht="35.1" customHeight="1" x14ac:dyDescent="0.25">
      <c r="B97" s="131"/>
      <c r="C97" s="74" t="s">
        <v>58</v>
      </c>
      <c r="D97" s="106" t="s">
        <v>36</v>
      </c>
      <c r="E97" s="167" t="s">
        <v>59</v>
      </c>
      <c r="F97" s="167"/>
      <c r="G97" s="167"/>
      <c r="H97" s="167"/>
      <c r="I97" s="109"/>
      <c r="J97" s="201"/>
      <c r="K97" s="201"/>
      <c r="L97" s="201"/>
      <c r="M97" s="108" t="str">
        <f t="shared" si="5"/>
        <v>0%</v>
      </c>
      <c r="N97" s="141"/>
    </row>
    <row r="98" spans="2:14" ht="53.25" customHeight="1" x14ac:dyDescent="0.25">
      <c r="B98" s="131"/>
      <c r="D98" s="202" t="s">
        <v>60</v>
      </c>
      <c r="E98" s="202"/>
      <c r="F98" s="202"/>
      <c r="G98" s="202"/>
      <c r="H98" s="202"/>
      <c r="I98" s="111"/>
      <c r="J98" s="202" t="s">
        <v>33</v>
      </c>
      <c r="K98" s="202"/>
      <c r="L98" s="202"/>
      <c r="M98" s="112"/>
      <c r="N98" s="141"/>
    </row>
    <row r="99" spans="2:14" ht="20.100000000000001" customHeight="1" x14ac:dyDescent="0.25">
      <c r="B99" s="131"/>
      <c r="C99" s="74" t="s">
        <v>61</v>
      </c>
      <c r="D99" s="106" t="s">
        <v>36</v>
      </c>
      <c r="E99" s="204"/>
      <c r="F99" s="204"/>
      <c r="G99" s="204"/>
      <c r="H99" s="204"/>
      <c r="I99" s="113"/>
      <c r="J99" s="204"/>
      <c r="K99" s="204"/>
      <c r="L99" s="204"/>
      <c r="M99" s="108" t="str">
        <f t="shared" ref="M99:M105" si="6">IF(D99="da","2%","0%")</f>
        <v>0%</v>
      </c>
    </row>
    <row r="100" spans="2:14" ht="20.100000000000001" customHeight="1" x14ac:dyDescent="0.25">
      <c r="B100" s="131"/>
      <c r="C100" s="74" t="s">
        <v>62</v>
      </c>
      <c r="D100" s="106" t="s">
        <v>36</v>
      </c>
      <c r="E100" s="203"/>
      <c r="F100" s="203"/>
      <c r="G100" s="203"/>
      <c r="H100" s="203"/>
      <c r="I100" s="95"/>
      <c r="J100" s="203"/>
      <c r="K100" s="203"/>
      <c r="L100" s="203"/>
      <c r="M100" s="108" t="str">
        <f t="shared" si="6"/>
        <v>0%</v>
      </c>
    </row>
    <row r="101" spans="2:14" ht="20.100000000000001" customHeight="1" x14ac:dyDescent="0.25">
      <c r="B101" s="131"/>
      <c r="C101" s="74" t="s">
        <v>63</v>
      </c>
      <c r="D101" s="106" t="s">
        <v>36</v>
      </c>
      <c r="E101" s="203"/>
      <c r="F101" s="203"/>
      <c r="G101" s="203"/>
      <c r="H101" s="203"/>
      <c r="I101" s="95"/>
      <c r="J101" s="203"/>
      <c r="K101" s="203"/>
      <c r="L101" s="203"/>
      <c r="M101" s="108" t="str">
        <f t="shared" si="6"/>
        <v>0%</v>
      </c>
    </row>
    <row r="102" spans="2:14" ht="20.100000000000001" hidden="1" customHeight="1" outlineLevel="1" x14ac:dyDescent="0.25">
      <c r="B102" s="131"/>
      <c r="C102" s="74" t="s">
        <v>64</v>
      </c>
      <c r="D102" s="106" t="s">
        <v>36</v>
      </c>
      <c r="E102" s="203"/>
      <c r="F102" s="203"/>
      <c r="G102" s="203"/>
      <c r="H102" s="203"/>
      <c r="I102" s="95"/>
      <c r="J102" s="203"/>
      <c r="K102" s="203"/>
      <c r="L102" s="203"/>
      <c r="M102" s="108" t="str">
        <f t="shared" si="6"/>
        <v>0%</v>
      </c>
    </row>
    <row r="103" spans="2:14" ht="20.100000000000001" hidden="1" customHeight="1" outlineLevel="1" x14ac:dyDescent="0.25">
      <c r="B103" s="131"/>
      <c r="C103" s="74" t="s">
        <v>65</v>
      </c>
      <c r="D103" s="106" t="s">
        <v>36</v>
      </c>
      <c r="E103" s="203"/>
      <c r="F103" s="203"/>
      <c r="G103" s="203"/>
      <c r="H103" s="203"/>
      <c r="I103" s="95"/>
      <c r="J103" s="203"/>
      <c r="K103" s="203"/>
      <c r="L103" s="203"/>
      <c r="M103" s="108" t="str">
        <f t="shared" si="6"/>
        <v>0%</v>
      </c>
    </row>
    <row r="104" spans="2:14" ht="20.100000000000001" hidden="1" customHeight="1" outlineLevel="1" x14ac:dyDescent="0.25">
      <c r="B104" s="131"/>
      <c r="C104" s="74" t="s">
        <v>66</v>
      </c>
      <c r="D104" s="106" t="s">
        <v>36</v>
      </c>
      <c r="E104" s="203"/>
      <c r="F104" s="203"/>
      <c r="G104" s="203"/>
      <c r="H104" s="203"/>
      <c r="I104" s="95"/>
      <c r="J104" s="203"/>
      <c r="K104" s="203"/>
      <c r="L104" s="203"/>
      <c r="M104" s="108" t="str">
        <f t="shared" si="6"/>
        <v>0%</v>
      </c>
    </row>
    <row r="105" spans="2:14" ht="20.100000000000001" hidden="1" customHeight="1" outlineLevel="1" x14ac:dyDescent="0.25">
      <c r="B105" s="131"/>
      <c r="C105" s="74" t="s">
        <v>67</v>
      </c>
      <c r="D105" s="106" t="s">
        <v>36</v>
      </c>
      <c r="E105" s="203"/>
      <c r="F105" s="203"/>
      <c r="G105" s="203"/>
      <c r="H105" s="203"/>
      <c r="I105" s="114"/>
      <c r="J105" s="203"/>
      <c r="K105" s="203"/>
      <c r="L105" s="203"/>
      <c r="M105" s="108" t="str">
        <f t="shared" si="6"/>
        <v>0%</v>
      </c>
    </row>
    <row r="106" spans="2:14" ht="20.100000000000001" hidden="1" customHeight="1" outlineLevel="1" x14ac:dyDescent="0.25">
      <c r="B106" s="131"/>
      <c r="C106" s="74" t="s">
        <v>68</v>
      </c>
      <c r="D106" s="106" t="s">
        <v>36</v>
      </c>
      <c r="E106" s="203"/>
      <c r="F106" s="203"/>
      <c r="G106" s="203"/>
      <c r="H106" s="203"/>
      <c r="I106" s="95"/>
      <c r="J106" s="203"/>
      <c r="K106" s="203"/>
      <c r="L106" s="203"/>
      <c r="M106" s="108" t="str">
        <f t="shared" si="5"/>
        <v>0%</v>
      </c>
    </row>
    <row r="107" spans="2:14" ht="16.5" customHeight="1" collapsed="1" x14ac:dyDescent="0.25">
      <c r="B107" s="131"/>
      <c r="C107" s="74"/>
      <c r="D107" s="91" t="s">
        <v>23</v>
      </c>
      <c r="E107" s="96"/>
      <c r="F107" s="96"/>
      <c r="G107" s="96"/>
      <c r="H107" s="96"/>
      <c r="I107" s="96"/>
      <c r="J107" s="96"/>
      <c r="K107" s="96"/>
      <c r="L107" s="96"/>
      <c r="M107" s="94">
        <f>+M86+M87+M88+M89+M90+M91+M92+M93+M94+M95+M96+M97+M99+M100+M101+M102+M103+M104+M105+M106</f>
        <v>0</v>
      </c>
    </row>
    <row r="108" spans="2:14" ht="16.5" customHeight="1" x14ac:dyDescent="0.25">
      <c r="B108" s="131"/>
      <c r="C108" s="74"/>
      <c r="D108" s="207" t="s">
        <v>69</v>
      </c>
      <c r="E108" s="207"/>
      <c r="F108" s="207"/>
      <c r="G108" s="207"/>
      <c r="H108" s="207"/>
      <c r="I108" s="207"/>
      <c r="J108" s="207"/>
      <c r="K108" s="207"/>
      <c r="L108" s="207"/>
      <c r="M108" s="94"/>
    </row>
    <row r="109" spans="2:14" ht="100.5" customHeight="1" x14ac:dyDescent="0.25">
      <c r="B109" s="131"/>
      <c r="C109" s="115"/>
      <c r="D109" s="208" t="s">
        <v>70</v>
      </c>
      <c r="E109" s="208"/>
      <c r="F109" s="208"/>
      <c r="G109" s="208"/>
      <c r="H109" s="115"/>
      <c r="I109" s="115"/>
      <c r="J109" s="208" t="s">
        <v>71</v>
      </c>
      <c r="K109" s="208"/>
      <c r="L109" s="208"/>
      <c r="M109" s="58"/>
    </row>
    <row r="110" spans="2:14" ht="14.25" hidden="1" customHeight="1" x14ac:dyDescent="0.25">
      <c r="B110" s="138"/>
      <c r="I110" s="116"/>
      <c r="J110" s="116"/>
      <c r="M110" s="101"/>
      <c r="N110" s="143" t="s">
        <v>72</v>
      </c>
    </row>
    <row r="111" spans="2:14" ht="20.100000000000001" customHeight="1" x14ac:dyDescent="0.25">
      <c r="B111" s="140" t="s">
        <v>73</v>
      </c>
      <c r="C111" s="102"/>
      <c r="D111" s="194" t="s">
        <v>140</v>
      </c>
      <c r="E111" s="194"/>
      <c r="F111" s="194"/>
      <c r="G111" s="194"/>
      <c r="H111" s="194"/>
      <c r="I111" s="194"/>
      <c r="J111" s="194"/>
      <c r="K111" s="194"/>
      <c r="L111" s="194"/>
      <c r="M111" s="104"/>
    </row>
    <row r="112" spans="2:14" ht="20.100000000000001" customHeight="1" x14ac:dyDescent="0.25">
      <c r="B112" s="131"/>
      <c r="C112" s="205" t="s">
        <v>36</v>
      </c>
      <c r="D112" s="205"/>
      <c r="E112" s="75"/>
      <c r="F112" s="75"/>
      <c r="G112" s="75"/>
      <c r="H112" s="75"/>
      <c r="I112" s="77"/>
      <c r="J112" s="75"/>
      <c r="K112" s="75"/>
      <c r="L112" s="75"/>
      <c r="M112" s="117">
        <f>IF(C112="da",5%,0%)</f>
        <v>0</v>
      </c>
    </row>
    <row r="113" spans="2:13" ht="15.75" thickBot="1" x14ac:dyDescent="0.3">
      <c r="B113" s="144"/>
      <c r="C113" s="118"/>
      <c r="D113" s="119"/>
      <c r="E113" s="119"/>
      <c r="F113" s="119"/>
      <c r="G113" s="119"/>
      <c r="H113" s="119"/>
      <c r="I113" s="119"/>
      <c r="J113" s="119"/>
      <c r="K113" s="119"/>
      <c r="L113" s="119"/>
      <c r="M113" s="120"/>
    </row>
    <row r="114" spans="2:13" ht="15.75" thickBot="1" x14ac:dyDescent="0.3">
      <c r="B114" s="74"/>
      <c r="C114" s="74"/>
      <c r="D114" s="75"/>
      <c r="E114" s="206"/>
      <c r="F114" s="206"/>
      <c r="G114" s="206"/>
      <c r="H114" s="206"/>
      <c r="I114" s="206"/>
      <c r="J114" s="206"/>
      <c r="K114" s="121"/>
      <c r="L114" s="121"/>
    </row>
    <row r="115" spans="2:13" ht="15.75" customHeight="1" thickBot="1" x14ac:dyDescent="0.3">
      <c r="B115" s="145" t="s">
        <v>22</v>
      </c>
      <c r="C115" s="122"/>
      <c r="D115" s="123" t="str">
        <f>IF(M115&gt;50%,"Kapitalni rabat može iznositi najviše do 50% ukupno isplaćenog iznosa iznosa glavnice kredita","")</f>
        <v/>
      </c>
      <c r="E115" s="124"/>
      <c r="F115" s="124"/>
      <c r="G115" s="124"/>
      <c r="H115" s="124"/>
      <c r="I115" s="124"/>
      <c r="J115" s="124"/>
      <c r="K115" s="124"/>
      <c r="L115" s="124"/>
      <c r="M115" s="125">
        <f>K20+K35+K50+K65+K80+M107+M112</f>
        <v>0.2</v>
      </c>
    </row>
    <row r="116" spans="2:13" ht="15" x14ac:dyDescent="0.25">
      <c r="B116" s="74"/>
      <c r="C116" s="74"/>
      <c r="D116" s="75"/>
      <c r="E116" s="75"/>
      <c r="F116" s="75"/>
      <c r="G116" s="75"/>
      <c r="H116" s="75"/>
      <c r="I116" s="75"/>
      <c r="J116" s="75"/>
      <c r="K116" s="75"/>
      <c r="L116" s="75"/>
    </row>
    <row r="117" spans="2:13" ht="16.5" x14ac:dyDescent="0.2">
      <c r="B117" s="146">
        <v>2</v>
      </c>
      <c r="C117" s="147" t="s">
        <v>75</v>
      </c>
    </row>
    <row r="118" spans="2:13" ht="16.5" x14ac:dyDescent="0.25">
      <c r="B118" s="148"/>
      <c r="C118" s="193"/>
      <c r="D118" s="193"/>
      <c r="E118" s="193"/>
      <c r="F118" s="193"/>
      <c r="G118" s="193"/>
      <c r="H118" s="193"/>
      <c r="I118" s="193"/>
      <c r="J118" s="193"/>
      <c r="K118" s="193"/>
      <c r="L118" s="193"/>
      <c r="M118" s="193"/>
    </row>
    <row r="119" spans="2:13" x14ac:dyDescent="0.25">
      <c r="B119" s="77"/>
      <c r="C119" s="77"/>
    </row>
  </sheetData>
  <sheetProtection algorithmName="SHA-512" hashValue="jFom0zzcirQh8i84aTzhM4WVZvc6ZkBQqOyUXEqo3DD9FEkfv216n0jjQ8I5BUFOkWbAgROKHVZ7ADQV1ujCSA==" saltValue="wAv8ylzEb3f+pQgvSDhL6g==" spinCount="100000" sheet="1" objects="1" scenarios="1"/>
  <dataConsolidate/>
  <mergeCells count="119">
    <mergeCell ref="D111:L111"/>
    <mergeCell ref="C112:D112"/>
    <mergeCell ref="E114:J114"/>
    <mergeCell ref="C118:M118"/>
    <mergeCell ref="E105:H105"/>
    <mergeCell ref="J105:L105"/>
    <mergeCell ref="E106:H106"/>
    <mergeCell ref="J106:L106"/>
    <mergeCell ref="D108:L108"/>
    <mergeCell ref="D109:G109"/>
    <mergeCell ref="J109:L109"/>
    <mergeCell ref="E102:H102"/>
    <mergeCell ref="J102:L102"/>
    <mergeCell ref="E103:H103"/>
    <mergeCell ref="J103:L103"/>
    <mergeCell ref="E104:H104"/>
    <mergeCell ref="J104:L104"/>
    <mergeCell ref="E99:H99"/>
    <mergeCell ref="J99:L99"/>
    <mergeCell ref="E100:H100"/>
    <mergeCell ref="J100:L100"/>
    <mergeCell ref="E101:H101"/>
    <mergeCell ref="J101:L101"/>
    <mergeCell ref="E96:H96"/>
    <mergeCell ref="J96:L96"/>
    <mergeCell ref="E97:H97"/>
    <mergeCell ref="J97:L97"/>
    <mergeCell ref="D98:H98"/>
    <mergeCell ref="J98:L98"/>
    <mergeCell ref="E93:H93"/>
    <mergeCell ref="J93:L93"/>
    <mergeCell ref="E94:H94"/>
    <mergeCell ref="J94:L94"/>
    <mergeCell ref="E95:H95"/>
    <mergeCell ref="J95:L95"/>
    <mergeCell ref="E90:H90"/>
    <mergeCell ref="J90:L90"/>
    <mergeCell ref="E91:H91"/>
    <mergeCell ref="J91:L91"/>
    <mergeCell ref="E92:H92"/>
    <mergeCell ref="J92:L92"/>
    <mergeCell ref="E87:H87"/>
    <mergeCell ref="J87:L87"/>
    <mergeCell ref="E88:H88"/>
    <mergeCell ref="J88:L88"/>
    <mergeCell ref="E89:H89"/>
    <mergeCell ref="J89:L89"/>
    <mergeCell ref="D84:J84"/>
    <mergeCell ref="D85:H85"/>
    <mergeCell ref="I85:L85"/>
    <mergeCell ref="N85:U85"/>
    <mergeCell ref="E86:H86"/>
    <mergeCell ref="J86:L86"/>
    <mergeCell ref="D76:J76"/>
    <mergeCell ref="D77:J77"/>
    <mergeCell ref="D78:J78"/>
    <mergeCell ref="D79:J79"/>
    <mergeCell ref="D80:I80"/>
    <mergeCell ref="C82:M82"/>
    <mergeCell ref="D70:J70"/>
    <mergeCell ref="D71:J71"/>
    <mergeCell ref="D72:J72"/>
    <mergeCell ref="D73:J73"/>
    <mergeCell ref="D74:J74"/>
    <mergeCell ref="D75:J75"/>
    <mergeCell ref="D61:J61"/>
    <mergeCell ref="D62:J62"/>
    <mergeCell ref="D63:J63"/>
    <mergeCell ref="D64:J64"/>
    <mergeCell ref="D65:I65"/>
    <mergeCell ref="E68:M68"/>
    <mergeCell ref="D55:J55"/>
    <mergeCell ref="D56:J56"/>
    <mergeCell ref="D57:J57"/>
    <mergeCell ref="D58:J58"/>
    <mergeCell ref="D59:J59"/>
    <mergeCell ref="D60:J60"/>
    <mergeCell ref="D46:J46"/>
    <mergeCell ref="D47:J47"/>
    <mergeCell ref="D48:J48"/>
    <mergeCell ref="D49:J49"/>
    <mergeCell ref="D50:I50"/>
    <mergeCell ref="E53:M53"/>
    <mergeCell ref="D40:J40"/>
    <mergeCell ref="D41:J41"/>
    <mergeCell ref="D42:J42"/>
    <mergeCell ref="D43:J43"/>
    <mergeCell ref="D44:J44"/>
    <mergeCell ref="D45:J45"/>
    <mergeCell ref="D31:J31"/>
    <mergeCell ref="D32:J32"/>
    <mergeCell ref="D33:J33"/>
    <mergeCell ref="D34:J34"/>
    <mergeCell ref="D35:I35"/>
    <mergeCell ref="E38:M38"/>
    <mergeCell ref="D25:J25"/>
    <mergeCell ref="D26:J26"/>
    <mergeCell ref="D27:J27"/>
    <mergeCell ref="D28:J28"/>
    <mergeCell ref="D29:J29"/>
    <mergeCell ref="D30:J30"/>
    <mergeCell ref="D17:J17"/>
    <mergeCell ref="O17:V17"/>
    <mergeCell ref="D18:J18"/>
    <mergeCell ref="D19:J19"/>
    <mergeCell ref="D20:I20"/>
    <mergeCell ref="E23:M23"/>
    <mergeCell ref="D11:J11"/>
    <mergeCell ref="D12:J12"/>
    <mergeCell ref="D13:J13"/>
    <mergeCell ref="D14:J14"/>
    <mergeCell ref="D15:J15"/>
    <mergeCell ref="D16:J16"/>
    <mergeCell ref="D1:M1"/>
    <mergeCell ref="B2:M3"/>
    <mergeCell ref="B4:M4"/>
    <mergeCell ref="C6:J6"/>
    <mergeCell ref="E8:M8"/>
    <mergeCell ref="D10:J10"/>
  </mergeCells>
  <conditionalFormatting sqref="C112:D112">
    <cfRule type="cellIs" dxfId="71" priority="18" operator="equal">
      <formula>"(odaberite)"</formula>
    </cfRule>
    <cfRule type="cellIs" dxfId="70" priority="24" operator="equal">
      <formula>"molimo odaberite"</formula>
    </cfRule>
  </conditionalFormatting>
  <conditionalFormatting sqref="D7">
    <cfRule type="cellIs" dxfId="69" priority="9" operator="equal">
      <formula>"(odaberite iz popisa)"</formula>
    </cfRule>
  </conditionalFormatting>
  <conditionalFormatting sqref="D22">
    <cfRule type="cellIs" dxfId="68" priority="8" operator="equal">
      <formula>"(odaberite iz popisa)"</formula>
    </cfRule>
  </conditionalFormatting>
  <conditionalFormatting sqref="D37">
    <cfRule type="cellIs" dxfId="67" priority="7" operator="equal">
      <formula>"(odaberite iz popisa)"</formula>
    </cfRule>
  </conditionalFormatting>
  <conditionalFormatting sqref="D52">
    <cfRule type="cellIs" dxfId="66" priority="6" operator="equal">
      <formula>"(odaberite iz popisa)"</formula>
    </cfRule>
  </conditionalFormatting>
  <conditionalFormatting sqref="D67">
    <cfRule type="cellIs" dxfId="65" priority="1" operator="equal">
      <formula>"(odaberite iz popisa)"</formula>
    </cfRule>
  </conditionalFormatting>
  <conditionalFormatting sqref="D86:D97">
    <cfRule type="cellIs" dxfId="64" priority="20" operator="equal">
      <formula>"(odaberite)"</formula>
    </cfRule>
  </conditionalFormatting>
  <conditionalFormatting sqref="D99:D106">
    <cfRule type="cellIs" dxfId="63" priority="19" operator="equal">
      <formula>"(odaberite)"</formula>
    </cfRule>
  </conditionalFormatting>
  <conditionalFormatting sqref="E114">
    <cfRule type="cellIs" dxfId="62" priority="27" operator="equal">
      <formula>"Kapitalni rabat može iznositi najviše do 50% ukupno isplaćenog iznosa glavnice kredita"</formula>
    </cfRule>
  </conditionalFormatting>
  <conditionalFormatting sqref="E8:M8">
    <cfRule type="cellIs" dxfId="61" priority="14" operator="equal">
      <formula>"(unesite kratki opis I4.0 rješenja)"</formula>
    </cfRule>
  </conditionalFormatting>
  <conditionalFormatting sqref="E23:M23">
    <cfRule type="cellIs" dxfId="60" priority="13" operator="equal">
      <formula>"(unesite kratki opis I4.0 rješenja)"</formula>
    </cfRule>
  </conditionalFormatting>
  <conditionalFormatting sqref="E38:M38">
    <cfRule type="cellIs" dxfId="59" priority="12" operator="equal">
      <formula>"(unesite kratki opis I4.0 rješenja)"</formula>
    </cfRule>
  </conditionalFormatting>
  <conditionalFormatting sqref="E53:M53">
    <cfRule type="cellIs" dxfId="58" priority="11" operator="equal">
      <formula>"(unesite kratki opis I4.0 rješenja)"</formula>
    </cfRule>
  </conditionalFormatting>
  <conditionalFormatting sqref="E68:M68">
    <cfRule type="cellIs" dxfId="57" priority="10" operator="equal">
      <formula>"(unesite kratki opis I4.0 rješenja)"</formula>
    </cfRule>
  </conditionalFormatting>
  <conditionalFormatting sqref="K20:L20">
    <cfRule type="cellIs" dxfId="56" priority="15" operator="equal">
      <formula>"(odaberite)"</formula>
    </cfRule>
  </conditionalFormatting>
  <conditionalFormatting sqref="K35:L35">
    <cfRule type="cellIs" dxfId="55" priority="5" operator="equal">
      <formula>"(odaberite)"</formula>
    </cfRule>
  </conditionalFormatting>
  <conditionalFormatting sqref="K50:L50">
    <cfRule type="cellIs" dxfId="54" priority="4" operator="equal">
      <formula>"(odaberite)"</formula>
    </cfRule>
  </conditionalFormatting>
  <conditionalFormatting sqref="K65:L65">
    <cfRule type="cellIs" dxfId="53" priority="3" operator="equal">
      <formula>"(odaberite)"</formula>
    </cfRule>
  </conditionalFormatting>
  <conditionalFormatting sqref="K80:L80">
    <cfRule type="cellIs" dxfId="52" priority="2" operator="equal">
      <formula>"(odaberite)"</formula>
    </cfRule>
  </conditionalFormatting>
  <conditionalFormatting sqref="M7 M9:M22 M24:M37 M39:M52 M54:M67 M69:M81 M85:M97 M99:M108">
    <cfRule type="cellIs" priority="28" operator="greaterThan">
      <formula>1%</formula>
    </cfRule>
  </conditionalFormatting>
  <conditionalFormatting sqref="M112">
    <cfRule type="cellIs" priority="25" operator="greaterThan">
      <formula>1%</formula>
    </cfRule>
  </conditionalFormatting>
  <conditionalFormatting sqref="O16">
    <cfRule type="cellIs" priority="21" operator="greaterThan">
      <formula>1%</formula>
    </cfRule>
  </conditionalFormatting>
  <conditionalFormatting sqref="O17">
    <cfRule type="cellIs" dxfId="51" priority="22" operator="equal">
      <formula>0</formula>
    </cfRule>
  </conditionalFormatting>
  <conditionalFormatting sqref="X17">
    <cfRule type="cellIs" priority="23" operator="greaterThan">
      <formula>1%</formula>
    </cfRule>
  </conditionalFormatting>
  <conditionalFormatting sqref="Z29">
    <cfRule type="cellIs" dxfId="50" priority="16" operator="equal">
      <formula>"(odaberite)"</formula>
    </cfRule>
  </conditionalFormatting>
  <conditionalFormatting sqref="AA29">
    <cfRule type="cellIs" priority="17" operator="greaterThan">
      <formula>1%</formula>
    </cfRule>
  </conditionalFormatting>
  <dataValidations count="3">
    <dataValidation type="list" allowBlank="1" showInputMessage="1" showErrorMessage="1" sqref="D7 D37 D22 D52 D67" xr:uid="{F7D4682C-3920-49B8-B721-0704B35D7BC7}">
      <formula1>popisrj</formula1>
    </dataValidation>
    <dataValidation type="list" allowBlank="1" showInputMessage="1" showErrorMessage="1" sqref="C112:D112" xr:uid="{58C4FC93-73B0-4E0C-AC62-E177BE9AE2E9}">
      <formula1>da1ne</formula1>
    </dataValidation>
    <dataValidation type="list" allowBlank="1" showInputMessage="1" showErrorMessage="1" sqref="D86:D97 D99:D106" xr:uid="{8633E02A-E63C-4214-83C8-41D73EB23E92}">
      <formula1>d1a</formula1>
    </dataValidation>
  </dataValidations>
  <hyperlinks>
    <hyperlink ref="C117" r:id="rId1" xr:uid="{3D522632-C218-4F1A-A7BB-68C39D9B393D}"/>
    <hyperlink ref="C82:M82" location="'Popis I4.0 rješenja'!Print_Area" display="'Popis I4.0 rješenja'!Print_Area" xr:uid="{57DECDF9-5212-4921-86EA-FF5AEA52E364}"/>
  </hyperlinks>
  <pageMargins left="0.7" right="0.7" top="0.75" bottom="0.75" header="0.3" footer="0.3"/>
  <pageSetup paperSize="9" scale="57" fitToHeight="0" orientation="portrait" r:id="rId2"/>
  <headerFooter>
    <oddFooter>&amp;L&amp;P</oddFooter>
  </headerFooter>
  <rowBreaks count="2" manualBreakCount="2">
    <brk id="36" min="1" max="13" man="1"/>
    <brk id="83" min="1" max="12" man="1"/>
  </rowBreaks>
  <colBreaks count="1" manualBreakCount="1">
    <brk id="13" max="1048575" man="1"/>
  </colBreaks>
  <ignoredErrors>
    <ignoredError sqref="J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CBE5-A2E7-43A2-8989-96E1C5AB20E9}">
  <sheetPr>
    <pageSetUpPr fitToPage="1"/>
  </sheetPr>
  <dimension ref="A1:AA134"/>
  <sheetViews>
    <sheetView showGridLines="0" zoomScale="80" zoomScaleNormal="80" workbookViewId="0">
      <selection activeCell="O4" sqref="O4"/>
    </sheetView>
  </sheetViews>
  <sheetFormatPr defaultColWidth="9.140625" defaultRowHeight="14.25" outlineLevelRow="1" x14ac:dyDescent="0.25"/>
  <cols>
    <col min="1" max="1" width="3.7109375" style="100" customWidth="1"/>
    <col min="2" max="3" width="5.28515625" style="99" customWidth="1"/>
    <col min="4" max="4" width="13" style="100" customWidth="1"/>
    <col min="5" max="5" width="10.7109375" style="100" customWidth="1"/>
    <col min="6" max="7" width="9.140625" style="100"/>
    <col min="8" max="8" width="13.7109375" style="100" customWidth="1"/>
    <col min="9" max="9" width="9.140625" style="100" customWidth="1"/>
    <col min="10" max="11" width="17.42578125" style="100" customWidth="1"/>
    <col min="12" max="12" width="20.140625" style="100" customWidth="1"/>
    <col min="13" max="13" width="20.7109375" style="100" customWidth="1"/>
    <col min="14" max="14" width="9.140625" style="127" customWidth="1"/>
    <col min="15" max="16384" width="9.140625" style="100"/>
  </cols>
  <sheetData>
    <row r="1" spans="2:20" ht="41.25" customHeight="1" x14ac:dyDescent="0.25">
      <c r="B1" s="126"/>
      <c r="C1" s="126"/>
      <c r="D1" s="188" t="s">
        <v>0</v>
      </c>
      <c r="E1" s="188"/>
      <c r="F1" s="188"/>
      <c r="G1" s="188"/>
      <c r="H1" s="188"/>
      <c r="I1" s="188"/>
      <c r="J1" s="188"/>
      <c r="K1" s="188"/>
      <c r="L1" s="188"/>
      <c r="M1" s="188"/>
    </row>
    <row r="2" spans="2:20" ht="24" customHeight="1" x14ac:dyDescent="0.25">
      <c r="B2" s="189" t="s">
        <v>132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</row>
    <row r="3" spans="2:20" s="127" customFormat="1" ht="49.5" customHeight="1" x14ac:dyDescent="0.25"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</row>
    <row r="4" spans="2:20" ht="157.5" customHeight="1" x14ac:dyDescent="0.25">
      <c r="B4" s="170" t="s">
        <v>133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</row>
    <row r="5" spans="2:20" ht="15.75" thickBot="1" x14ac:dyDescent="0.3">
      <c r="D5" s="128"/>
      <c r="M5" s="74"/>
    </row>
    <row r="6" spans="2:20" ht="60" customHeight="1" x14ac:dyDescent="0.25">
      <c r="B6" s="73" t="s">
        <v>1</v>
      </c>
      <c r="C6" s="171" t="s">
        <v>134</v>
      </c>
      <c r="D6" s="172"/>
      <c r="E6" s="172"/>
      <c r="F6" s="172"/>
      <c r="G6" s="172"/>
      <c r="H6" s="172"/>
      <c r="I6" s="172"/>
      <c r="J6" s="172"/>
      <c r="K6" s="129" t="s">
        <v>2</v>
      </c>
      <c r="L6" s="130">
        <v>3000000</v>
      </c>
      <c r="M6" s="66"/>
    </row>
    <row r="7" spans="2:20" ht="20.100000000000001" customHeight="1" x14ac:dyDescent="0.25">
      <c r="B7" s="131"/>
      <c r="C7" s="74" t="s">
        <v>3</v>
      </c>
      <c r="D7" s="75" t="s">
        <v>88</v>
      </c>
      <c r="E7" s="75"/>
      <c r="F7" s="75"/>
      <c r="G7" s="75"/>
      <c r="H7" s="75"/>
      <c r="I7" s="75"/>
      <c r="J7" s="75"/>
      <c r="K7" s="75"/>
      <c r="L7" s="75"/>
      <c r="M7" s="76"/>
    </row>
    <row r="8" spans="2:20" ht="20.100000000000001" customHeight="1" x14ac:dyDescent="0.25">
      <c r="B8" s="131"/>
      <c r="C8" s="74"/>
      <c r="D8" s="75" t="s">
        <v>5</v>
      </c>
      <c r="E8" s="191" t="s">
        <v>92</v>
      </c>
      <c r="F8" s="191"/>
      <c r="G8" s="191"/>
      <c r="H8" s="191"/>
      <c r="I8" s="191"/>
      <c r="J8" s="191"/>
      <c r="K8" s="191"/>
      <c r="L8" s="191"/>
      <c r="M8" s="192"/>
    </row>
    <row r="9" spans="2:20" ht="28.5" x14ac:dyDescent="0.25">
      <c r="B9" s="131"/>
      <c r="C9" s="74"/>
      <c r="D9" s="78" t="s">
        <v>7</v>
      </c>
      <c r="E9" s="75"/>
      <c r="F9" s="75"/>
      <c r="G9" s="78"/>
      <c r="H9" s="79"/>
      <c r="I9" s="78"/>
      <c r="J9" s="80"/>
      <c r="K9" s="81" t="s">
        <v>8</v>
      </c>
      <c r="L9" s="80" t="s">
        <v>9</v>
      </c>
      <c r="M9" s="82" t="s">
        <v>10</v>
      </c>
      <c r="Q9" s="80"/>
    </row>
    <row r="10" spans="2:20" ht="22.5" customHeight="1" x14ac:dyDescent="0.25">
      <c r="B10" s="131"/>
      <c r="C10" s="74" t="s">
        <v>11</v>
      </c>
      <c r="D10" s="164" t="s">
        <v>90</v>
      </c>
      <c r="E10" s="164"/>
      <c r="F10" s="164"/>
      <c r="G10" s="164"/>
      <c r="H10" s="164"/>
      <c r="I10" s="164"/>
      <c r="J10" s="164"/>
      <c r="K10" s="83">
        <v>1</v>
      </c>
      <c r="L10" s="84">
        <v>300000</v>
      </c>
      <c r="M10" s="85">
        <f>K10*L10</f>
        <v>300000</v>
      </c>
      <c r="N10" s="132"/>
      <c r="O10" s="133"/>
      <c r="P10" s="133"/>
      <c r="Q10" s="133"/>
      <c r="R10" s="133"/>
      <c r="S10" s="133"/>
      <c r="T10" s="133"/>
    </row>
    <row r="11" spans="2:20" ht="20.100000000000001" customHeight="1" x14ac:dyDescent="0.25">
      <c r="B11" s="131"/>
      <c r="C11" s="74" t="s">
        <v>12</v>
      </c>
      <c r="D11" s="164"/>
      <c r="E11" s="164"/>
      <c r="F11" s="164"/>
      <c r="G11" s="164"/>
      <c r="H11" s="164"/>
      <c r="I11" s="164"/>
      <c r="J11" s="164"/>
      <c r="K11" s="86"/>
      <c r="L11" s="87"/>
      <c r="M11" s="85">
        <f>+K11*L11</f>
        <v>0</v>
      </c>
      <c r="N11" s="100"/>
    </row>
    <row r="12" spans="2:20" ht="20.100000000000001" customHeight="1" x14ac:dyDescent="0.25">
      <c r="B12" s="131"/>
      <c r="C12" s="74" t="s">
        <v>13</v>
      </c>
      <c r="D12" s="164"/>
      <c r="E12" s="164"/>
      <c r="F12" s="164"/>
      <c r="G12" s="164"/>
      <c r="H12" s="164"/>
      <c r="I12" s="164"/>
      <c r="J12" s="164"/>
      <c r="K12" s="86"/>
      <c r="L12" s="87"/>
      <c r="M12" s="85">
        <f t="shared" ref="M12:M19" si="0">+K12*L12</f>
        <v>0</v>
      </c>
    </row>
    <row r="13" spans="2:20" ht="20.100000000000001" customHeight="1" x14ac:dyDescent="0.25">
      <c r="B13" s="131"/>
      <c r="C13" s="74" t="s">
        <v>14</v>
      </c>
      <c r="D13" s="164"/>
      <c r="E13" s="164"/>
      <c r="F13" s="164"/>
      <c r="G13" s="164"/>
      <c r="H13" s="164"/>
      <c r="I13" s="164"/>
      <c r="J13" s="164"/>
      <c r="K13" s="86"/>
      <c r="L13" s="87"/>
      <c r="M13" s="85">
        <f t="shared" si="0"/>
        <v>0</v>
      </c>
    </row>
    <row r="14" spans="2:20" ht="20.100000000000001" customHeight="1" x14ac:dyDescent="0.25">
      <c r="B14" s="131"/>
      <c r="C14" s="74" t="s">
        <v>15</v>
      </c>
      <c r="D14" s="164"/>
      <c r="E14" s="164"/>
      <c r="F14" s="164"/>
      <c r="G14" s="164"/>
      <c r="H14" s="164"/>
      <c r="I14" s="164"/>
      <c r="J14" s="164"/>
      <c r="K14" s="86"/>
      <c r="L14" s="87"/>
      <c r="M14" s="85">
        <f t="shared" si="0"/>
        <v>0</v>
      </c>
    </row>
    <row r="15" spans="2:20" ht="20.100000000000001" hidden="1" customHeight="1" outlineLevel="1" x14ac:dyDescent="0.25">
      <c r="B15" s="131"/>
      <c r="C15" s="74" t="s">
        <v>16</v>
      </c>
      <c r="D15" s="164"/>
      <c r="E15" s="164"/>
      <c r="F15" s="164"/>
      <c r="G15" s="164"/>
      <c r="H15" s="164"/>
      <c r="I15" s="164"/>
      <c r="J15" s="164"/>
      <c r="K15" s="86"/>
      <c r="L15" s="88"/>
      <c r="M15" s="85">
        <f t="shared" si="0"/>
        <v>0</v>
      </c>
    </row>
    <row r="16" spans="2:20" ht="20.100000000000001" hidden="1" customHeight="1" outlineLevel="1" x14ac:dyDescent="0.25">
      <c r="B16" s="131"/>
      <c r="C16" s="74" t="s">
        <v>17</v>
      </c>
      <c r="D16" s="164"/>
      <c r="E16" s="164"/>
      <c r="F16" s="164"/>
      <c r="G16" s="164"/>
      <c r="H16" s="164"/>
      <c r="I16" s="164"/>
      <c r="J16" s="164"/>
      <c r="K16" s="86"/>
      <c r="L16" s="88"/>
      <c r="M16" s="85">
        <f t="shared" si="0"/>
        <v>0</v>
      </c>
      <c r="O16" s="134"/>
    </row>
    <row r="17" spans="2:27" ht="20.100000000000001" hidden="1" customHeight="1" outlineLevel="1" x14ac:dyDescent="0.25">
      <c r="B17" s="131"/>
      <c r="C17" s="74" t="s">
        <v>18</v>
      </c>
      <c r="D17" s="164"/>
      <c r="E17" s="164"/>
      <c r="F17" s="164"/>
      <c r="G17" s="164"/>
      <c r="H17" s="164"/>
      <c r="I17" s="164"/>
      <c r="J17" s="164"/>
      <c r="K17" s="86"/>
      <c r="L17" s="88"/>
      <c r="M17" s="85">
        <f t="shared" si="0"/>
        <v>0</v>
      </c>
      <c r="O17" s="193"/>
      <c r="P17" s="193"/>
      <c r="Q17" s="193"/>
      <c r="R17" s="193"/>
      <c r="S17" s="193"/>
      <c r="T17" s="193"/>
      <c r="U17" s="193"/>
      <c r="V17" s="193"/>
      <c r="W17" s="97"/>
      <c r="X17" s="134"/>
    </row>
    <row r="18" spans="2:27" ht="20.100000000000001" hidden="1" customHeight="1" outlineLevel="1" x14ac:dyDescent="0.25">
      <c r="B18" s="131"/>
      <c r="C18" s="74" t="s">
        <v>19</v>
      </c>
      <c r="D18" s="164"/>
      <c r="E18" s="164"/>
      <c r="F18" s="164"/>
      <c r="G18" s="164"/>
      <c r="H18" s="164"/>
      <c r="I18" s="164"/>
      <c r="J18" s="164"/>
      <c r="K18" s="86"/>
      <c r="L18" s="88"/>
      <c r="M18" s="85">
        <f t="shared" si="0"/>
        <v>0</v>
      </c>
    </row>
    <row r="19" spans="2:27" ht="20.100000000000001" hidden="1" customHeight="1" outlineLevel="1" x14ac:dyDescent="0.25">
      <c r="B19" s="131"/>
      <c r="C19" s="74" t="s">
        <v>20</v>
      </c>
      <c r="D19" s="164"/>
      <c r="E19" s="164"/>
      <c r="F19" s="164"/>
      <c r="G19" s="164"/>
      <c r="H19" s="164"/>
      <c r="I19" s="164"/>
      <c r="J19" s="164"/>
      <c r="K19" s="86"/>
      <c r="L19" s="88"/>
      <c r="M19" s="85">
        <f t="shared" si="0"/>
        <v>0</v>
      </c>
    </row>
    <row r="20" spans="2:27" ht="20.100000000000001" customHeight="1" collapsed="1" x14ac:dyDescent="0.25">
      <c r="B20" s="131"/>
      <c r="C20" s="74"/>
      <c r="D20" s="167" t="s">
        <v>21</v>
      </c>
      <c r="E20" s="167"/>
      <c r="F20" s="167"/>
      <c r="G20" s="167"/>
      <c r="H20" s="167"/>
      <c r="I20" s="167"/>
      <c r="J20" s="86" t="str">
        <f>IF(M21="10%","Da","Ne")</f>
        <v>Da</v>
      </c>
      <c r="K20" s="89" t="str">
        <f>IF(M21&gt;="10%","10%","0%")</f>
        <v>10%</v>
      </c>
      <c r="L20" s="89" t="s">
        <v>22</v>
      </c>
      <c r="M20" s="90">
        <f>SUM(M10:M19)</f>
        <v>300000</v>
      </c>
    </row>
    <row r="21" spans="2:27" ht="20.100000000000001" customHeight="1" x14ac:dyDescent="0.25">
      <c r="B21" s="131"/>
      <c r="C21" s="74"/>
      <c r="D21" s="91" t="s">
        <v>23</v>
      </c>
      <c r="E21" s="77"/>
      <c r="F21" s="77"/>
      <c r="G21" s="77"/>
      <c r="H21" s="77"/>
      <c r="I21" s="77"/>
      <c r="J21" s="75"/>
      <c r="K21" s="75"/>
      <c r="L21" s="75"/>
      <c r="M21" s="92" t="str">
        <f>IFERROR(IF((M20/$L$6)&gt;=10%,"10%","0%"),"0%")</f>
        <v>10%</v>
      </c>
    </row>
    <row r="22" spans="2:27" ht="20.100000000000001" customHeight="1" x14ac:dyDescent="0.25">
      <c r="B22" s="131"/>
      <c r="C22" s="74" t="s">
        <v>24</v>
      </c>
      <c r="D22" s="75" t="s">
        <v>88</v>
      </c>
      <c r="E22" s="75"/>
      <c r="F22" s="75"/>
      <c r="G22" s="75"/>
      <c r="H22" s="75"/>
      <c r="I22" s="75"/>
      <c r="J22" s="74"/>
      <c r="K22" s="74"/>
      <c r="L22" s="74"/>
      <c r="M22" s="93"/>
    </row>
    <row r="23" spans="2:27" ht="20.100000000000001" customHeight="1" x14ac:dyDescent="0.25">
      <c r="B23" s="131"/>
      <c r="C23" s="74"/>
      <c r="D23" s="75" t="s">
        <v>5</v>
      </c>
      <c r="E23" s="191" t="s">
        <v>92</v>
      </c>
      <c r="F23" s="191"/>
      <c r="G23" s="191"/>
      <c r="H23" s="191"/>
      <c r="I23" s="191"/>
      <c r="J23" s="191"/>
      <c r="K23" s="191"/>
      <c r="L23" s="191"/>
      <c r="M23" s="192"/>
    </row>
    <row r="24" spans="2:27" ht="28.5" x14ac:dyDescent="0.25">
      <c r="B24" s="131"/>
      <c r="C24" s="74"/>
      <c r="D24" s="78" t="s">
        <v>7</v>
      </c>
      <c r="E24" s="75"/>
      <c r="F24" s="75"/>
      <c r="G24" s="78"/>
      <c r="H24" s="79"/>
      <c r="I24" s="78"/>
      <c r="J24" s="80"/>
      <c r="K24" s="81" t="s">
        <v>8</v>
      </c>
      <c r="L24" s="80" t="s">
        <v>9</v>
      </c>
      <c r="M24" s="82" t="s">
        <v>10</v>
      </c>
    </row>
    <row r="25" spans="2:27" ht="20.100000000000001" customHeight="1" x14ac:dyDescent="0.25">
      <c r="B25" s="131"/>
      <c r="C25" s="74" t="s">
        <v>11</v>
      </c>
      <c r="D25" s="164" t="s">
        <v>87</v>
      </c>
      <c r="E25" s="164"/>
      <c r="F25" s="164"/>
      <c r="G25" s="164"/>
      <c r="H25" s="164"/>
      <c r="I25" s="164"/>
      <c r="J25" s="164"/>
      <c r="K25" s="83">
        <v>1</v>
      </c>
      <c r="L25" s="84">
        <v>300000</v>
      </c>
      <c r="M25" s="85">
        <f>K25*L25</f>
        <v>300000</v>
      </c>
    </row>
    <row r="26" spans="2:27" ht="20.100000000000001" customHeight="1" x14ac:dyDescent="0.25">
      <c r="B26" s="131"/>
      <c r="C26" s="74" t="s">
        <v>12</v>
      </c>
      <c r="D26" s="164"/>
      <c r="E26" s="164"/>
      <c r="F26" s="164"/>
      <c r="G26" s="164"/>
      <c r="H26" s="164"/>
      <c r="I26" s="164"/>
      <c r="J26" s="164"/>
      <c r="K26" s="86"/>
      <c r="L26" s="87"/>
      <c r="M26" s="85">
        <f>+K26*L26</f>
        <v>0</v>
      </c>
    </row>
    <row r="27" spans="2:27" ht="20.100000000000001" customHeight="1" x14ac:dyDescent="0.25">
      <c r="B27" s="131"/>
      <c r="C27" s="74" t="s">
        <v>13</v>
      </c>
      <c r="D27" s="164"/>
      <c r="E27" s="164"/>
      <c r="F27" s="164"/>
      <c r="G27" s="164"/>
      <c r="H27" s="164"/>
      <c r="I27" s="164"/>
      <c r="J27" s="164"/>
      <c r="K27" s="86"/>
      <c r="L27" s="87"/>
      <c r="M27" s="85">
        <f t="shared" ref="M27:M34" si="1">+K27*L27</f>
        <v>0</v>
      </c>
    </row>
    <row r="28" spans="2:27" ht="20.100000000000001" customHeight="1" x14ac:dyDescent="0.25">
      <c r="B28" s="131"/>
      <c r="C28" s="74" t="s">
        <v>14</v>
      </c>
      <c r="D28" s="164"/>
      <c r="E28" s="164"/>
      <c r="F28" s="164"/>
      <c r="G28" s="164"/>
      <c r="H28" s="164"/>
      <c r="I28" s="164"/>
      <c r="J28" s="164"/>
      <c r="K28" s="86"/>
      <c r="L28" s="87"/>
      <c r="M28" s="85">
        <f t="shared" si="1"/>
        <v>0</v>
      </c>
    </row>
    <row r="29" spans="2:27" ht="20.100000000000001" customHeight="1" x14ac:dyDescent="0.25">
      <c r="B29" s="131"/>
      <c r="C29" s="74" t="s">
        <v>15</v>
      </c>
      <c r="D29" s="164"/>
      <c r="E29" s="164"/>
      <c r="F29" s="164"/>
      <c r="G29" s="164"/>
      <c r="H29" s="164"/>
      <c r="I29" s="164"/>
      <c r="J29" s="164"/>
      <c r="K29" s="86"/>
      <c r="L29" s="87"/>
      <c r="M29" s="85">
        <f t="shared" si="1"/>
        <v>0</v>
      </c>
      <c r="P29" s="135"/>
      <c r="Q29" s="135"/>
      <c r="R29" s="135"/>
      <c r="S29" s="135"/>
      <c r="T29" s="135"/>
      <c r="U29" s="135"/>
      <c r="V29" s="135"/>
      <c r="W29" s="135"/>
      <c r="X29" s="136"/>
      <c r="Y29" s="136"/>
      <c r="Z29" s="137"/>
      <c r="AA29" s="134"/>
    </row>
    <row r="30" spans="2:27" ht="20.100000000000001" hidden="1" customHeight="1" outlineLevel="1" x14ac:dyDescent="0.25">
      <c r="B30" s="131"/>
      <c r="C30" s="74" t="s">
        <v>16</v>
      </c>
      <c r="D30" s="164"/>
      <c r="E30" s="164"/>
      <c r="F30" s="164"/>
      <c r="G30" s="164"/>
      <c r="H30" s="164"/>
      <c r="I30" s="164"/>
      <c r="J30" s="164"/>
      <c r="K30" s="86"/>
      <c r="L30" s="88"/>
      <c r="M30" s="85">
        <f t="shared" si="1"/>
        <v>0</v>
      </c>
    </row>
    <row r="31" spans="2:27" ht="20.100000000000001" hidden="1" customHeight="1" outlineLevel="1" x14ac:dyDescent="0.25">
      <c r="B31" s="131"/>
      <c r="C31" s="74" t="s">
        <v>17</v>
      </c>
      <c r="D31" s="164"/>
      <c r="E31" s="164"/>
      <c r="F31" s="164"/>
      <c r="G31" s="164"/>
      <c r="H31" s="164"/>
      <c r="I31" s="164"/>
      <c r="J31" s="164"/>
      <c r="K31" s="86"/>
      <c r="L31" s="88"/>
      <c r="M31" s="85">
        <f t="shared" si="1"/>
        <v>0</v>
      </c>
    </row>
    <row r="32" spans="2:27" ht="20.100000000000001" hidden="1" customHeight="1" outlineLevel="1" x14ac:dyDescent="0.25">
      <c r="B32" s="131"/>
      <c r="C32" s="74" t="s">
        <v>18</v>
      </c>
      <c r="D32" s="164"/>
      <c r="E32" s="164"/>
      <c r="F32" s="164"/>
      <c r="G32" s="164"/>
      <c r="H32" s="164"/>
      <c r="I32" s="164"/>
      <c r="J32" s="164"/>
      <c r="K32" s="86"/>
      <c r="L32" s="88"/>
      <c r="M32" s="85">
        <f t="shared" si="1"/>
        <v>0</v>
      </c>
    </row>
    <row r="33" spans="2:24" s="127" customFormat="1" ht="20.100000000000001" hidden="1" customHeight="1" outlineLevel="1" x14ac:dyDescent="0.25">
      <c r="B33" s="131"/>
      <c r="C33" s="74" t="s">
        <v>19</v>
      </c>
      <c r="D33" s="164"/>
      <c r="E33" s="164"/>
      <c r="F33" s="164"/>
      <c r="G33" s="164"/>
      <c r="H33" s="164"/>
      <c r="I33" s="164"/>
      <c r="J33" s="164"/>
      <c r="K33" s="86"/>
      <c r="L33" s="88"/>
      <c r="M33" s="85">
        <f t="shared" si="1"/>
        <v>0</v>
      </c>
      <c r="O33" s="100"/>
      <c r="P33" s="100"/>
      <c r="Q33" s="100"/>
      <c r="R33" s="100"/>
      <c r="S33" s="100"/>
      <c r="T33" s="100"/>
      <c r="U33" s="100"/>
      <c r="V33" s="100"/>
      <c r="W33" s="100"/>
      <c r="X33" s="100"/>
    </row>
    <row r="34" spans="2:24" s="127" customFormat="1" ht="20.100000000000001" hidden="1" customHeight="1" outlineLevel="1" x14ac:dyDescent="0.25">
      <c r="B34" s="131"/>
      <c r="C34" s="74" t="s">
        <v>20</v>
      </c>
      <c r="D34" s="164"/>
      <c r="E34" s="164"/>
      <c r="F34" s="164"/>
      <c r="G34" s="164"/>
      <c r="H34" s="164"/>
      <c r="I34" s="164"/>
      <c r="J34" s="164"/>
      <c r="K34" s="86"/>
      <c r="L34" s="88"/>
      <c r="M34" s="85">
        <f t="shared" si="1"/>
        <v>0</v>
      </c>
      <c r="O34" s="100"/>
      <c r="P34" s="100"/>
      <c r="Q34" s="100"/>
      <c r="R34" s="100"/>
      <c r="S34" s="100"/>
      <c r="T34" s="100"/>
      <c r="U34" s="100"/>
      <c r="V34" s="100"/>
      <c r="W34" s="100"/>
      <c r="X34" s="100"/>
    </row>
    <row r="35" spans="2:24" s="127" customFormat="1" ht="20.100000000000001" customHeight="1" collapsed="1" x14ac:dyDescent="0.25">
      <c r="B35" s="131"/>
      <c r="C35" s="74"/>
      <c r="D35" s="167" t="s">
        <v>21</v>
      </c>
      <c r="E35" s="167"/>
      <c r="F35" s="167"/>
      <c r="G35" s="167"/>
      <c r="H35" s="167"/>
      <c r="I35" s="167"/>
      <c r="J35" s="86" t="str">
        <f>IF(M36="10%","Da","Ne")</f>
        <v>Da</v>
      </c>
      <c r="K35" s="89" t="str">
        <f>IF(M36&gt;="10%","10%","0%")</f>
        <v>10%</v>
      </c>
      <c r="L35" s="89" t="s">
        <v>22</v>
      </c>
      <c r="M35" s="90">
        <f>SUM(M25:M34)</f>
        <v>300000</v>
      </c>
      <c r="O35" s="100"/>
      <c r="P35" s="100"/>
      <c r="Q35" s="100"/>
      <c r="R35" s="100"/>
      <c r="S35" s="100"/>
      <c r="T35" s="100"/>
      <c r="U35" s="100"/>
      <c r="V35" s="100"/>
      <c r="W35" s="100"/>
      <c r="X35" s="100"/>
    </row>
    <row r="36" spans="2:24" s="127" customFormat="1" ht="20.100000000000001" customHeight="1" x14ac:dyDescent="0.25">
      <c r="B36" s="131"/>
      <c r="C36" s="74"/>
      <c r="D36" s="91" t="s">
        <v>23</v>
      </c>
      <c r="E36" s="77"/>
      <c r="F36" s="77"/>
      <c r="G36" s="77"/>
      <c r="H36" s="77"/>
      <c r="I36" s="77"/>
      <c r="J36" s="75"/>
      <c r="K36" s="75"/>
      <c r="L36" s="75"/>
      <c r="M36" s="92" t="str">
        <f>IFERROR(IF((M35/$L$6)&gt;=10%,"10%","0%"),"0%")</f>
        <v>10%</v>
      </c>
      <c r="O36" s="100"/>
      <c r="P36" s="100"/>
      <c r="Q36" s="100"/>
      <c r="R36" s="100"/>
      <c r="S36" s="100"/>
      <c r="T36" s="100"/>
      <c r="U36" s="100"/>
      <c r="V36" s="100"/>
      <c r="W36" s="100"/>
      <c r="X36" s="100"/>
    </row>
    <row r="37" spans="2:24" s="127" customFormat="1" ht="20.100000000000001" customHeight="1" x14ac:dyDescent="0.25">
      <c r="B37" s="131"/>
      <c r="C37" s="74" t="s">
        <v>25</v>
      </c>
      <c r="D37" s="75" t="s">
        <v>76</v>
      </c>
      <c r="E37" s="75"/>
      <c r="F37" s="75"/>
      <c r="G37" s="75"/>
      <c r="H37" s="75"/>
      <c r="I37" s="75"/>
      <c r="J37" s="75"/>
      <c r="K37" s="75"/>
      <c r="L37" s="75"/>
      <c r="M37" s="94"/>
      <c r="O37" s="100"/>
      <c r="P37" s="100"/>
      <c r="Q37" s="100"/>
      <c r="R37" s="100"/>
      <c r="S37" s="100"/>
      <c r="T37" s="100"/>
      <c r="U37" s="100"/>
      <c r="V37" s="100"/>
      <c r="W37" s="100"/>
      <c r="X37" s="100"/>
    </row>
    <row r="38" spans="2:24" s="127" customFormat="1" ht="20.100000000000001" customHeight="1" x14ac:dyDescent="0.25">
      <c r="B38" s="131"/>
      <c r="C38" s="74"/>
      <c r="D38" s="75" t="s">
        <v>5</v>
      </c>
      <c r="E38" s="191" t="s">
        <v>93</v>
      </c>
      <c r="F38" s="191"/>
      <c r="G38" s="191"/>
      <c r="H38" s="191"/>
      <c r="I38" s="191"/>
      <c r="J38" s="191"/>
      <c r="K38" s="191"/>
      <c r="L38" s="191"/>
      <c r="M38" s="192"/>
      <c r="O38" s="100"/>
      <c r="P38" s="100"/>
      <c r="Q38" s="100"/>
      <c r="R38" s="100"/>
      <c r="S38" s="100"/>
      <c r="T38" s="100"/>
      <c r="U38" s="100"/>
      <c r="V38" s="100"/>
      <c r="W38" s="100"/>
      <c r="X38" s="100"/>
    </row>
    <row r="39" spans="2:24" s="127" customFormat="1" ht="28.5" x14ac:dyDescent="0.25">
      <c r="B39" s="131"/>
      <c r="C39" s="74"/>
      <c r="D39" s="78" t="s">
        <v>7</v>
      </c>
      <c r="E39" s="75"/>
      <c r="F39" s="75"/>
      <c r="G39" s="78"/>
      <c r="H39" s="79"/>
      <c r="I39" s="78"/>
      <c r="J39" s="80"/>
      <c r="K39" s="81" t="s">
        <v>8</v>
      </c>
      <c r="L39" s="80" t="s">
        <v>9</v>
      </c>
      <c r="M39" s="82" t="s">
        <v>10</v>
      </c>
      <c r="O39" s="100"/>
      <c r="P39" s="100"/>
      <c r="Q39" s="100"/>
      <c r="R39" s="100"/>
      <c r="S39" s="100"/>
      <c r="T39" s="100"/>
      <c r="U39" s="100"/>
      <c r="V39" s="100"/>
      <c r="W39" s="100"/>
      <c r="X39" s="100"/>
    </row>
    <row r="40" spans="2:24" s="127" customFormat="1" ht="20.100000000000001" customHeight="1" x14ac:dyDescent="0.25">
      <c r="B40" s="131"/>
      <c r="C40" s="74" t="s">
        <v>11</v>
      </c>
      <c r="D40" s="164" t="s">
        <v>82</v>
      </c>
      <c r="E40" s="164"/>
      <c r="F40" s="164"/>
      <c r="G40" s="164"/>
      <c r="H40" s="164"/>
      <c r="I40" s="164"/>
      <c r="J40" s="164"/>
      <c r="K40" s="83">
        <v>1</v>
      </c>
      <c r="L40" s="84">
        <v>300000</v>
      </c>
      <c r="M40" s="85">
        <f>K40*L40</f>
        <v>300000</v>
      </c>
      <c r="O40" s="100"/>
      <c r="P40" s="100"/>
      <c r="Q40" s="100"/>
      <c r="R40" s="100"/>
      <c r="S40" s="100"/>
      <c r="T40" s="100"/>
      <c r="U40" s="100"/>
      <c r="V40" s="100"/>
      <c r="W40" s="100"/>
      <c r="X40" s="100"/>
    </row>
    <row r="41" spans="2:24" s="127" customFormat="1" ht="20.100000000000001" customHeight="1" x14ac:dyDescent="0.25">
      <c r="B41" s="131"/>
      <c r="C41" s="74" t="s">
        <v>12</v>
      </c>
      <c r="D41" s="164"/>
      <c r="E41" s="164"/>
      <c r="F41" s="164"/>
      <c r="G41" s="164"/>
      <c r="H41" s="164"/>
      <c r="I41" s="164"/>
      <c r="J41" s="164"/>
      <c r="K41" s="86"/>
      <c r="L41" s="87"/>
      <c r="M41" s="85">
        <f>+K41*L41</f>
        <v>0</v>
      </c>
      <c r="O41" s="100"/>
      <c r="P41" s="100"/>
      <c r="Q41" s="100"/>
      <c r="R41" s="100"/>
      <c r="S41" s="100"/>
      <c r="T41" s="100"/>
      <c r="U41" s="100"/>
      <c r="V41" s="100"/>
      <c r="W41" s="100"/>
      <c r="X41" s="100"/>
    </row>
    <row r="42" spans="2:24" s="127" customFormat="1" ht="20.100000000000001" customHeight="1" x14ac:dyDescent="0.25">
      <c r="B42" s="131"/>
      <c r="C42" s="74" t="s">
        <v>13</v>
      </c>
      <c r="D42" s="164"/>
      <c r="E42" s="164"/>
      <c r="F42" s="164"/>
      <c r="G42" s="164"/>
      <c r="H42" s="164"/>
      <c r="I42" s="164"/>
      <c r="J42" s="164"/>
      <c r="K42" s="86"/>
      <c r="L42" s="87"/>
      <c r="M42" s="85">
        <f t="shared" ref="M42:M49" si="2">+K42*L42</f>
        <v>0</v>
      </c>
      <c r="O42" s="100"/>
      <c r="P42" s="100"/>
      <c r="Q42" s="100"/>
      <c r="R42" s="100"/>
      <c r="S42" s="100"/>
      <c r="T42" s="100"/>
      <c r="U42" s="100"/>
      <c r="V42" s="100"/>
      <c r="W42" s="100"/>
      <c r="X42" s="100"/>
    </row>
    <row r="43" spans="2:24" s="127" customFormat="1" ht="20.100000000000001" customHeight="1" x14ac:dyDescent="0.25">
      <c r="B43" s="131"/>
      <c r="C43" s="74" t="s">
        <v>14</v>
      </c>
      <c r="D43" s="164"/>
      <c r="E43" s="164"/>
      <c r="F43" s="164"/>
      <c r="G43" s="164"/>
      <c r="H43" s="164"/>
      <c r="I43" s="164"/>
      <c r="J43" s="164"/>
      <c r="K43" s="86"/>
      <c r="L43" s="87"/>
      <c r="M43" s="85">
        <f t="shared" si="2"/>
        <v>0</v>
      </c>
      <c r="O43" s="100"/>
      <c r="P43" s="100"/>
      <c r="Q43" s="100"/>
      <c r="R43" s="100"/>
      <c r="S43" s="100"/>
      <c r="T43" s="100"/>
      <c r="U43" s="100"/>
      <c r="V43" s="100"/>
      <c r="W43" s="100"/>
      <c r="X43" s="100"/>
    </row>
    <row r="44" spans="2:24" s="127" customFormat="1" ht="20.100000000000001" customHeight="1" x14ac:dyDescent="0.25">
      <c r="B44" s="131"/>
      <c r="C44" s="74" t="s">
        <v>15</v>
      </c>
      <c r="D44" s="164"/>
      <c r="E44" s="164"/>
      <c r="F44" s="164"/>
      <c r="G44" s="164"/>
      <c r="H44" s="164"/>
      <c r="I44" s="164"/>
      <c r="J44" s="164"/>
      <c r="K44" s="86"/>
      <c r="L44" s="87"/>
      <c r="M44" s="85">
        <f t="shared" si="2"/>
        <v>0</v>
      </c>
      <c r="O44" s="100"/>
      <c r="P44" s="100"/>
      <c r="Q44" s="100"/>
      <c r="R44" s="100"/>
      <c r="S44" s="100"/>
      <c r="T44" s="100"/>
      <c r="U44" s="100"/>
      <c r="V44" s="100"/>
      <c r="W44" s="100"/>
      <c r="X44" s="100"/>
    </row>
    <row r="45" spans="2:24" s="127" customFormat="1" ht="20.100000000000001" hidden="1" customHeight="1" outlineLevel="1" x14ac:dyDescent="0.25">
      <c r="B45" s="131"/>
      <c r="C45" s="74" t="s">
        <v>16</v>
      </c>
      <c r="D45" s="164"/>
      <c r="E45" s="164"/>
      <c r="F45" s="164"/>
      <c r="G45" s="164"/>
      <c r="H45" s="164"/>
      <c r="I45" s="164"/>
      <c r="J45" s="164"/>
      <c r="K45" s="86"/>
      <c r="L45" s="88"/>
      <c r="M45" s="85">
        <f t="shared" si="2"/>
        <v>0</v>
      </c>
      <c r="O45" s="100"/>
      <c r="P45" s="100"/>
      <c r="Q45" s="100"/>
      <c r="R45" s="100"/>
      <c r="S45" s="100"/>
      <c r="T45" s="100"/>
      <c r="U45" s="100"/>
      <c r="V45" s="100"/>
      <c r="W45" s="100"/>
      <c r="X45" s="100"/>
    </row>
    <row r="46" spans="2:24" s="127" customFormat="1" ht="20.100000000000001" hidden="1" customHeight="1" outlineLevel="1" x14ac:dyDescent="0.25">
      <c r="B46" s="131"/>
      <c r="C46" s="74" t="s">
        <v>17</v>
      </c>
      <c r="D46" s="164"/>
      <c r="E46" s="164"/>
      <c r="F46" s="164"/>
      <c r="G46" s="164"/>
      <c r="H46" s="164"/>
      <c r="I46" s="164"/>
      <c r="J46" s="164"/>
      <c r="K46" s="86"/>
      <c r="L46" s="88"/>
      <c r="M46" s="85">
        <f t="shared" si="2"/>
        <v>0</v>
      </c>
      <c r="O46" s="100"/>
      <c r="P46" s="100"/>
      <c r="Q46" s="100"/>
      <c r="R46" s="100"/>
      <c r="S46" s="100"/>
      <c r="T46" s="100"/>
      <c r="U46" s="100"/>
      <c r="V46" s="100"/>
      <c r="W46" s="100"/>
      <c r="X46" s="100"/>
    </row>
    <row r="47" spans="2:24" s="127" customFormat="1" ht="20.100000000000001" hidden="1" customHeight="1" outlineLevel="1" x14ac:dyDescent="0.25">
      <c r="B47" s="131"/>
      <c r="C47" s="74" t="s">
        <v>18</v>
      </c>
      <c r="D47" s="164"/>
      <c r="E47" s="164"/>
      <c r="F47" s="164"/>
      <c r="G47" s="164"/>
      <c r="H47" s="164"/>
      <c r="I47" s="164"/>
      <c r="J47" s="164"/>
      <c r="K47" s="86"/>
      <c r="L47" s="88"/>
      <c r="M47" s="85">
        <f t="shared" si="2"/>
        <v>0</v>
      </c>
      <c r="O47" s="100"/>
      <c r="P47" s="100"/>
      <c r="Q47" s="100"/>
      <c r="R47" s="100"/>
      <c r="S47" s="100"/>
      <c r="T47" s="100"/>
      <c r="U47" s="100"/>
      <c r="V47" s="100"/>
      <c r="W47" s="100"/>
      <c r="X47" s="100"/>
    </row>
    <row r="48" spans="2:24" s="127" customFormat="1" ht="20.100000000000001" hidden="1" customHeight="1" outlineLevel="1" x14ac:dyDescent="0.25">
      <c r="B48" s="131"/>
      <c r="C48" s="74" t="s">
        <v>19</v>
      </c>
      <c r="D48" s="164"/>
      <c r="E48" s="164"/>
      <c r="F48" s="164"/>
      <c r="G48" s="164"/>
      <c r="H48" s="164"/>
      <c r="I48" s="164"/>
      <c r="J48" s="164"/>
      <c r="K48" s="86"/>
      <c r="L48" s="88"/>
      <c r="M48" s="85">
        <f t="shared" si="2"/>
        <v>0</v>
      </c>
      <c r="O48" s="100"/>
      <c r="P48" s="100"/>
      <c r="Q48" s="100"/>
      <c r="R48" s="100"/>
      <c r="S48" s="100"/>
      <c r="T48" s="100"/>
      <c r="U48" s="100"/>
      <c r="V48" s="100"/>
      <c r="W48" s="100"/>
      <c r="X48" s="100"/>
    </row>
    <row r="49" spans="2:24" s="127" customFormat="1" ht="20.100000000000001" hidden="1" customHeight="1" outlineLevel="1" x14ac:dyDescent="0.25">
      <c r="B49" s="131"/>
      <c r="C49" s="74" t="s">
        <v>20</v>
      </c>
      <c r="D49" s="164"/>
      <c r="E49" s="164"/>
      <c r="F49" s="164"/>
      <c r="G49" s="164"/>
      <c r="H49" s="164"/>
      <c r="I49" s="164"/>
      <c r="J49" s="164"/>
      <c r="K49" s="86"/>
      <c r="L49" s="88"/>
      <c r="M49" s="85">
        <f t="shared" si="2"/>
        <v>0</v>
      </c>
      <c r="O49" s="100"/>
      <c r="P49" s="100"/>
      <c r="Q49" s="100"/>
      <c r="R49" s="100"/>
      <c r="S49" s="100"/>
      <c r="T49" s="100"/>
      <c r="U49" s="100"/>
      <c r="V49" s="100"/>
      <c r="W49" s="100"/>
      <c r="X49" s="100"/>
    </row>
    <row r="50" spans="2:24" s="127" customFormat="1" ht="20.100000000000001" customHeight="1" collapsed="1" x14ac:dyDescent="0.25">
      <c r="B50" s="131"/>
      <c r="C50" s="74"/>
      <c r="D50" s="167" t="s">
        <v>21</v>
      </c>
      <c r="E50" s="167"/>
      <c r="F50" s="167"/>
      <c r="G50" s="167"/>
      <c r="H50" s="167"/>
      <c r="I50" s="167"/>
      <c r="J50" s="86" t="str">
        <f>IF(M51="10%","Da","Ne")</f>
        <v>Da</v>
      </c>
      <c r="K50" s="89" t="str">
        <f>IF(M51&gt;="10%","10%","0%")</f>
        <v>10%</v>
      </c>
      <c r="L50" s="89" t="s">
        <v>22</v>
      </c>
      <c r="M50" s="90">
        <f>SUM(M40:M49)</f>
        <v>300000</v>
      </c>
      <c r="O50" s="100"/>
      <c r="P50" s="100"/>
      <c r="Q50" s="100"/>
      <c r="R50" s="100"/>
      <c r="S50" s="100"/>
      <c r="T50" s="100"/>
      <c r="U50" s="100"/>
      <c r="V50" s="100"/>
      <c r="W50" s="100"/>
      <c r="X50" s="100"/>
    </row>
    <row r="51" spans="2:24" s="127" customFormat="1" ht="20.100000000000001" customHeight="1" x14ac:dyDescent="0.25">
      <c r="B51" s="131"/>
      <c r="C51" s="74"/>
      <c r="D51" s="91" t="s">
        <v>23</v>
      </c>
      <c r="E51" s="77"/>
      <c r="F51" s="77"/>
      <c r="G51" s="77"/>
      <c r="H51" s="77"/>
      <c r="I51" s="77"/>
      <c r="J51" s="75"/>
      <c r="K51" s="75"/>
      <c r="L51" s="75"/>
      <c r="M51" s="92" t="str">
        <f>IFERROR(IF((M50/$L$6)&gt;=10%,"10%","0%"),"0%")</f>
        <v>10%</v>
      </c>
      <c r="O51" s="100"/>
      <c r="P51" s="100"/>
      <c r="Q51" s="100"/>
      <c r="R51" s="100"/>
      <c r="S51" s="100"/>
      <c r="T51" s="100"/>
      <c r="U51" s="100"/>
      <c r="V51" s="100"/>
      <c r="W51" s="100"/>
      <c r="X51" s="100"/>
    </row>
    <row r="52" spans="2:24" s="127" customFormat="1" ht="20.100000000000001" customHeight="1" x14ac:dyDescent="0.25">
      <c r="B52" s="131"/>
      <c r="C52" s="74" t="s">
        <v>26</v>
      </c>
      <c r="D52" s="75" t="s">
        <v>88</v>
      </c>
      <c r="E52" s="75"/>
      <c r="F52" s="75"/>
      <c r="G52" s="75"/>
      <c r="H52" s="75"/>
      <c r="I52" s="75"/>
      <c r="J52" s="75"/>
      <c r="K52" s="75"/>
      <c r="L52" s="75"/>
      <c r="M52" s="76"/>
      <c r="O52" s="100"/>
      <c r="P52" s="100"/>
      <c r="Q52" s="100"/>
      <c r="R52" s="100"/>
      <c r="S52" s="100"/>
      <c r="T52" s="100"/>
      <c r="U52" s="100"/>
      <c r="V52" s="100"/>
      <c r="W52" s="100"/>
      <c r="X52" s="100"/>
    </row>
    <row r="53" spans="2:24" s="127" customFormat="1" ht="20.100000000000001" customHeight="1" x14ac:dyDescent="0.25">
      <c r="B53" s="131"/>
      <c r="C53" s="74"/>
      <c r="D53" s="75" t="s">
        <v>5</v>
      </c>
      <c r="E53" s="191" t="s">
        <v>92</v>
      </c>
      <c r="F53" s="191"/>
      <c r="G53" s="191"/>
      <c r="H53" s="191"/>
      <c r="I53" s="191"/>
      <c r="J53" s="191"/>
      <c r="K53" s="191"/>
      <c r="L53" s="191"/>
      <c r="M53" s="192"/>
      <c r="O53" s="100"/>
      <c r="P53" s="100"/>
      <c r="Q53" s="100"/>
      <c r="R53" s="100"/>
      <c r="S53" s="100"/>
      <c r="T53" s="100"/>
      <c r="U53" s="100"/>
      <c r="V53" s="100"/>
      <c r="W53" s="100"/>
      <c r="X53" s="100"/>
    </row>
    <row r="54" spans="2:24" s="127" customFormat="1" ht="28.5" x14ac:dyDescent="0.25">
      <c r="B54" s="131"/>
      <c r="C54" s="74"/>
      <c r="D54" s="78" t="s">
        <v>7</v>
      </c>
      <c r="E54" s="75"/>
      <c r="F54" s="75"/>
      <c r="G54" s="78"/>
      <c r="H54" s="79"/>
      <c r="I54" s="78"/>
      <c r="J54" s="80"/>
      <c r="K54" s="81" t="s">
        <v>8</v>
      </c>
      <c r="L54" s="80" t="s">
        <v>9</v>
      </c>
      <c r="M54" s="82" t="s">
        <v>10</v>
      </c>
      <c r="O54" s="100"/>
      <c r="P54" s="100"/>
      <c r="Q54" s="100"/>
      <c r="R54" s="100"/>
      <c r="S54" s="100"/>
      <c r="T54" s="100"/>
      <c r="U54" s="100"/>
      <c r="V54" s="100"/>
      <c r="W54" s="100"/>
      <c r="X54" s="100"/>
    </row>
    <row r="55" spans="2:24" s="127" customFormat="1" ht="20.100000000000001" customHeight="1" x14ac:dyDescent="0.25">
      <c r="B55" s="131"/>
      <c r="C55" s="74" t="s">
        <v>11</v>
      </c>
      <c r="D55" s="164" t="s">
        <v>91</v>
      </c>
      <c r="E55" s="164"/>
      <c r="F55" s="164"/>
      <c r="G55" s="164"/>
      <c r="H55" s="164"/>
      <c r="I55" s="164"/>
      <c r="J55" s="164"/>
      <c r="K55" s="83">
        <v>1</v>
      </c>
      <c r="L55" s="84">
        <v>300000</v>
      </c>
      <c r="M55" s="85">
        <f>K55*L55</f>
        <v>300000</v>
      </c>
      <c r="O55" s="100"/>
      <c r="P55" s="100"/>
      <c r="Q55" s="100"/>
      <c r="R55" s="100"/>
      <c r="S55" s="100"/>
      <c r="T55" s="100"/>
      <c r="U55" s="100"/>
      <c r="V55" s="100"/>
      <c r="W55" s="100"/>
      <c r="X55" s="100"/>
    </row>
    <row r="56" spans="2:24" s="127" customFormat="1" ht="20.100000000000001" customHeight="1" x14ac:dyDescent="0.25">
      <c r="B56" s="131"/>
      <c r="C56" s="74" t="s">
        <v>12</v>
      </c>
      <c r="D56" s="164"/>
      <c r="E56" s="164"/>
      <c r="F56" s="164"/>
      <c r="G56" s="164"/>
      <c r="H56" s="164"/>
      <c r="I56" s="164"/>
      <c r="J56" s="164"/>
      <c r="K56" s="86"/>
      <c r="L56" s="87"/>
      <c r="M56" s="85">
        <f>+K56*L56</f>
        <v>0</v>
      </c>
      <c r="O56" s="100"/>
      <c r="P56" s="100"/>
      <c r="Q56" s="100"/>
      <c r="R56" s="100"/>
      <c r="S56" s="100"/>
      <c r="T56" s="100"/>
      <c r="U56" s="100"/>
      <c r="V56" s="100"/>
      <c r="W56" s="100"/>
      <c r="X56" s="100"/>
    </row>
    <row r="57" spans="2:24" s="127" customFormat="1" ht="20.100000000000001" customHeight="1" x14ac:dyDescent="0.25">
      <c r="B57" s="131"/>
      <c r="C57" s="74" t="s">
        <v>13</v>
      </c>
      <c r="D57" s="164"/>
      <c r="E57" s="164"/>
      <c r="F57" s="164"/>
      <c r="G57" s="164"/>
      <c r="H57" s="164"/>
      <c r="I57" s="164"/>
      <c r="J57" s="164"/>
      <c r="K57" s="86"/>
      <c r="L57" s="87"/>
      <c r="M57" s="85">
        <f t="shared" ref="M57:M64" si="3">+K57*L57</f>
        <v>0</v>
      </c>
      <c r="O57" s="100"/>
      <c r="P57" s="100"/>
      <c r="Q57" s="100"/>
      <c r="R57" s="100"/>
      <c r="S57" s="100"/>
      <c r="T57" s="100"/>
      <c r="U57" s="100"/>
      <c r="V57" s="100"/>
      <c r="W57" s="100"/>
      <c r="X57" s="100"/>
    </row>
    <row r="58" spans="2:24" s="127" customFormat="1" ht="20.100000000000001" customHeight="1" x14ac:dyDescent="0.25">
      <c r="B58" s="131"/>
      <c r="C58" s="74" t="s">
        <v>14</v>
      </c>
      <c r="D58" s="164"/>
      <c r="E58" s="164"/>
      <c r="F58" s="164"/>
      <c r="G58" s="164"/>
      <c r="H58" s="164"/>
      <c r="I58" s="164"/>
      <c r="J58" s="164"/>
      <c r="K58" s="86"/>
      <c r="L58" s="87"/>
      <c r="M58" s="85">
        <f t="shared" si="3"/>
        <v>0</v>
      </c>
      <c r="O58" s="100"/>
      <c r="P58" s="100"/>
      <c r="Q58" s="100" t="s">
        <v>94</v>
      </c>
      <c r="R58" s="100"/>
      <c r="S58" s="100"/>
      <c r="T58" s="100"/>
      <c r="U58" s="100"/>
      <c r="V58" s="100"/>
      <c r="W58" s="100"/>
      <c r="X58" s="100"/>
    </row>
    <row r="59" spans="2:24" s="127" customFormat="1" ht="20.100000000000001" customHeight="1" x14ac:dyDescent="0.25">
      <c r="B59" s="131"/>
      <c r="C59" s="74" t="s">
        <v>15</v>
      </c>
      <c r="D59" s="164"/>
      <c r="E59" s="164"/>
      <c r="F59" s="164"/>
      <c r="G59" s="164"/>
      <c r="H59" s="164"/>
      <c r="I59" s="164"/>
      <c r="J59" s="164"/>
      <c r="K59" s="86"/>
      <c r="L59" s="87"/>
      <c r="M59" s="85">
        <f t="shared" si="3"/>
        <v>0</v>
      </c>
      <c r="O59" s="100"/>
      <c r="P59" s="100"/>
      <c r="Q59" s="100"/>
      <c r="R59" s="100"/>
      <c r="S59" s="100"/>
      <c r="T59" s="100"/>
      <c r="U59" s="100"/>
      <c r="V59" s="100"/>
      <c r="W59" s="100"/>
      <c r="X59" s="100"/>
    </row>
    <row r="60" spans="2:24" s="127" customFormat="1" ht="20.100000000000001" hidden="1" customHeight="1" outlineLevel="1" x14ac:dyDescent="0.25">
      <c r="B60" s="131"/>
      <c r="C60" s="74" t="s">
        <v>16</v>
      </c>
      <c r="D60" s="164"/>
      <c r="E60" s="164"/>
      <c r="F60" s="164"/>
      <c r="G60" s="164"/>
      <c r="H60" s="164"/>
      <c r="I60" s="164"/>
      <c r="J60" s="164"/>
      <c r="K60" s="95"/>
      <c r="L60" s="88"/>
      <c r="M60" s="85">
        <f t="shared" si="3"/>
        <v>0</v>
      </c>
      <c r="O60" s="100"/>
      <c r="P60" s="100"/>
      <c r="Q60" s="100"/>
      <c r="R60" s="100"/>
      <c r="S60" s="100"/>
      <c r="T60" s="100"/>
      <c r="U60" s="100"/>
      <c r="V60" s="100"/>
      <c r="W60" s="100"/>
      <c r="X60" s="100"/>
    </row>
    <row r="61" spans="2:24" s="127" customFormat="1" ht="20.100000000000001" hidden="1" customHeight="1" outlineLevel="1" x14ac:dyDescent="0.25">
      <c r="B61" s="131"/>
      <c r="C61" s="74" t="s">
        <v>17</v>
      </c>
      <c r="D61" s="164"/>
      <c r="E61" s="164"/>
      <c r="F61" s="164"/>
      <c r="G61" s="164"/>
      <c r="H61" s="164"/>
      <c r="I61" s="164"/>
      <c r="J61" s="164"/>
      <c r="K61" s="95"/>
      <c r="L61" s="88"/>
      <c r="M61" s="85">
        <f t="shared" si="3"/>
        <v>0</v>
      </c>
      <c r="O61" s="100"/>
      <c r="P61" s="100"/>
      <c r="Q61" s="100"/>
      <c r="R61" s="100"/>
      <c r="S61" s="100"/>
      <c r="T61" s="100"/>
      <c r="U61" s="100"/>
      <c r="V61" s="100"/>
      <c r="W61" s="100"/>
      <c r="X61" s="100"/>
    </row>
    <row r="62" spans="2:24" s="127" customFormat="1" ht="20.100000000000001" hidden="1" customHeight="1" outlineLevel="1" x14ac:dyDescent="0.25">
      <c r="B62" s="131"/>
      <c r="C62" s="74" t="s">
        <v>18</v>
      </c>
      <c r="D62" s="164"/>
      <c r="E62" s="164"/>
      <c r="F62" s="164"/>
      <c r="G62" s="164"/>
      <c r="H62" s="164"/>
      <c r="I62" s="164"/>
      <c r="J62" s="164"/>
      <c r="K62" s="95"/>
      <c r="L62" s="88"/>
      <c r="M62" s="85">
        <f t="shared" si="3"/>
        <v>0</v>
      </c>
      <c r="O62" s="100"/>
      <c r="P62" s="100"/>
      <c r="Q62" s="100"/>
      <c r="R62" s="100"/>
      <c r="S62" s="100"/>
      <c r="T62" s="100"/>
      <c r="U62" s="100"/>
      <c r="V62" s="100"/>
      <c r="W62" s="100"/>
      <c r="X62" s="100"/>
    </row>
    <row r="63" spans="2:24" s="127" customFormat="1" ht="20.100000000000001" hidden="1" customHeight="1" outlineLevel="1" x14ac:dyDescent="0.25">
      <c r="B63" s="131"/>
      <c r="C63" s="74" t="s">
        <v>19</v>
      </c>
      <c r="D63" s="164"/>
      <c r="E63" s="164"/>
      <c r="F63" s="164"/>
      <c r="G63" s="164"/>
      <c r="H63" s="164"/>
      <c r="I63" s="164"/>
      <c r="J63" s="164"/>
      <c r="K63" s="95"/>
      <c r="L63" s="88"/>
      <c r="M63" s="85">
        <f t="shared" si="3"/>
        <v>0</v>
      </c>
      <c r="O63" s="100"/>
      <c r="P63" s="100"/>
      <c r="Q63" s="100"/>
      <c r="R63" s="100"/>
      <c r="S63" s="100"/>
      <c r="T63" s="100"/>
      <c r="U63" s="100"/>
      <c r="V63" s="100"/>
      <c r="W63" s="100"/>
      <c r="X63" s="100"/>
    </row>
    <row r="64" spans="2:24" s="127" customFormat="1" ht="20.100000000000001" hidden="1" customHeight="1" outlineLevel="1" x14ac:dyDescent="0.25">
      <c r="B64" s="131"/>
      <c r="C64" s="74" t="s">
        <v>20</v>
      </c>
      <c r="D64" s="164"/>
      <c r="E64" s="164"/>
      <c r="F64" s="164"/>
      <c r="G64" s="164"/>
      <c r="H64" s="164"/>
      <c r="I64" s="164"/>
      <c r="J64" s="164"/>
      <c r="K64" s="95"/>
      <c r="L64" s="88"/>
      <c r="M64" s="85">
        <f t="shared" si="3"/>
        <v>0</v>
      </c>
      <c r="O64" s="100"/>
      <c r="P64" s="100"/>
      <c r="Q64" s="100"/>
      <c r="R64" s="100"/>
      <c r="S64" s="100"/>
      <c r="T64" s="100"/>
      <c r="U64" s="100"/>
      <c r="V64" s="100"/>
      <c r="W64" s="100"/>
      <c r="X64" s="100"/>
    </row>
    <row r="65" spans="2:24" s="127" customFormat="1" ht="20.100000000000001" customHeight="1" collapsed="1" x14ac:dyDescent="0.25">
      <c r="B65" s="131"/>
      <c r="C65" s="74"/>
      <c r="D65" s="167" t="s">
        <v>21</v>
      </c>
      <c r="E65" s="167"/>
      <c r="F65" s="167"/>
      <c r="G65" s="167"/>
      <c r="H65" s="167"/>
      <c r="I65" s="167"/>
      <c r="J65" s="86" t="str">
        <f>IF(M66="10%","Da","Ne")</f>
        <v>Da</v>
      </c>
      <c r="K65" s="89" t="str">
        <f>IF(M66&gt;="10%","10%","0%")</f>
        <v>10%</v>
      </c>
      <c r="L65" s="89" t="s">
        <v>22</v>
      </c>
      <c r="M65" s="90">
        <f>SUM(M55:M64)</f>
        <v>300000</v>
      </c>
      <c r="O65" s="100"/>
      <c r="P65" s="100"/>
      <c r="Q65" s="100"/>
      <c r="R65" s="100"/>
      <c r="S65" s="100"/>
      <c r="T65" s="100"/>
      <c r="U65" s="100"/>
      <c r="V65" s="100"/>
      <c r="W65" s="100"/>
      <c r="X65" s="100"/>
    </row>
    <row r="66" spans="2:24" s="127" customFormat="1" ht="20.100000000000001" customHeight="1" x14ac:dyDescent="0.25">
      <c r="B66" s="131"/>
      <c r="C66" s="74"/>
      <c r="D66" s="91" t="s">
        <v>23</v>
      </c>
      <c r="E66" s="77"/>
      <c r="F66" s="77"/>
      <c r="G66" s="77"/>
      <c r="H66" s="77"/>
      <c r="I66" s="77"/>
      <c r="J66" s="75"/>
      <c r="K66" s="75"/>
      <c r="L66" s="75"/>
      <c r="M66" s="92" t="str">
        <f>IFERROR(IF((M65/$L$6)&gt;=10%,"10%","0%"),"0%")</f>
        <v>10%</v>
      </c>
      <c r="O66" s="100"/>
      <c r="P66" s="100"/>
      <c r="Q66" s="100"/>
      <c r="R66" s="100"/>
      <c r="S66" s="100"/>
      <c r="T66" s="100"/>
      <c r="U66" s="100"/>
      <c r="V66" s="100"/>
      <c r="W66" s="100"/>
      <c r="X66" s="100"/>
    </row>
    <row r="67" spans="2:24" s="127" customFormat="1" ht="20.100000000000001" customHeight="1" x14ac:dyDescent="0.25">
      <c r="B67" s="131"/>
      <c r="C67" s="74" t="s">
        <v>27</v>
      </c>
      <c r="D67" s="75" t="s">
        <v>76</v>
      </c>
      <c r="E67" s="96"/>
      <c r="F67" s="96"/>
      <c r="G67" s="96"/>
      <c r="H67" s="96"/>
      <c r="I67" s="96"/>
      <c r="J67" s="97"/>
      <c r="K67" s="97"/>
      <c r="L67" s="97"/>
      <c r="M67" s="98"/>
      <c r="O67" s="100"/>
      <c r="P67" s="100"/>
      <c r="Q67" s="100"/>
      <c r="R67" s="100"/>
      <c r="S67" s="100"/>
      <c r="T67" s="100"/>
      <c r="U67" s="100"/>
      <c r="V67" s="100"/>
      <c r="W67" s="100"/>
      <c r="X67" s="100"/>
    </row>
    <row r="68" spans="2:24" s="127" customFormat="1" ht="20.100000000000001" customHeight="1" x14ac:dyDescent="0.25">
      <c r="B68" s="131"/>
      <c r="C68" s="74"/>
      <c r="D68" s="75" t="s">
        <v>5</v>
      </c>
      <c r="E68" s="191" t="s">
        <v>95</v>
      </c>
      <c r="F68" s="191"/>
      <c r="G68" s="191"/>
      <c r="H68" s="191"/>
      <c r="I68" s="191"/>
      <c r="J68" s="191"/>
      <c r="K68" s="191"/>
      <c r="L68" s="191"/>
      <c r="M68" s="192"/>
      <c r="O68" s="100"/>
      <c r="P68" s="100"/>
      <c r="Q68" s="100"/>
      <c r="R68" s="100"/>
      <c r="S68" s="100"/>
      <c r="T68" s="100"/>
      <c r="U68" s="100"/>
      <c r="V68" s="100"/>
      <c r="W68" s="100"/>
      <c r="X68" s="100"/>
    </row>
    <row r="69" spans="2:24" s="127" customFormat="1" ht="28.5" x14ac:dyDescent="0.25">
      <c r="B69" s="131"/>
      <c r="C69" s="74"/>
      <c r="D69" s="78" t="s">
        <v>7</v>
      </c>
      <c r="E69" s="75"/>
      <c r="F69" s="75"/>
      <c r="G69" s="78"/>
      <c r="H69" s="79"/>
      <c r="I69" s="78"/>
      <c r="J69" s="80"/>
      <c r="K69" s="81" t="s">
        <v>8</v>
      </c>
      <c r="L69" s="80" t="s">
        <v>9</v>
      </c>
      <c r="M69" s="82" t="s">
        <v>10</v>
      </c>
      <c r="O69" s="100"/>
      <c r="P69" s="100"/>
      <c r="Q69" s="100"/>
      <c r="R69" s="100"/>
      <c r="S69" s="100"/>
      <c r="T69" s="100"/>
      <c r="U69" s="100"/>
      <c r="V69" s="100"/>
      <c r="W69" s="100"/>
      <c r="X69" s="100"/>
    </row>
    <row r="70" spans="2:24" s="127" customFormat="1" ht="20.100000000000001" customHeight="1" x14ac:dyDescent="0.25">
      <c r="B70" s="131"/>
      <c r="C70" s="74" t="s">
        <v>11</v>
      </c>
      <c r="D70" s="164" t="s">
        <v>82</v>
      </c>
      <c r="E70" s="164"/>
      <c r="F70" s="164"/>
      <c r="G70" s="164"/>
      <c r="H70" s="164"/>
      <c r="I70" s="164"/>
      <c r="J70" s="164"/>
      <c r="K70" s="83">
        <v>1</v>
      </c>
      <c r="L70" s="84">
        <v>100000</v>
      </c>
      <c r="M70" s="85">
        <f>K70*L70</f>
        <v>100000</v>
      </c>
      <c r="O70" s="100"/>
      <c r="P70" s="100"/>
      <c r="Q70" s="100"/>
      <c r="R70" s="100"/>
      <c r="S70" s="100"/>
      <c r="T70" s="100"/>
      <c r="U70" s="100"/>
      <c r="V70" s="100"/>
      <c r="W70" s="100"/>
      <c r="X70" s="100"/>
    </row>
    <row r="71" spans="2:24" s="127" customFormat="1" ht="20.100000000000001" customHeight="1" x14ac:dyDescent="0.25">
      <c r="B71" s="131"/>
      <c r="C71" s="74" t="s">
        <v>12</v>
      </c>
      <c r="D71" s="164"/>
      <c r="E71" s="164"/>
      <c r="F71" s="164"/>
      <c r="G71" s="164"/>
      <c r="H71" s="164"/>
      <c r="I71" s="164"/>
      <c r="J71" s="164"/>
      <c r="K71" s="86"/>
      <c r="L71" s="87"/>
      <c r="M71" s="85">
        <f>+K71*L71</f>
        <v>0</v>
      </c>
      <c r="O71" s="100"/>
      <c r="P71" s="100"/>
      <c r="Q71" s="100"/>
      <c r="R71" s="100"/>
      <c r="S71" s="100"/>
      <c r="T71" s="100"/>
      <c r="U71" s="100"/>
      <c r="V71" s="100"/>
      <c r="W71" s="100"/>
      <c r="X71" s="100"/>
    </row>
    <row r="72" spans="2:24" s="127" customFormat="1" ht="20.100000000000001" customHeight="1" x14ac:dyDescent="0.25">
      <c r="B72" s="131"/>
      <c r="C72" s="74" t="s">
        <v>13</v>
      </c>
      <c r="D72" s="164"/>
      <c r="E72" s="164"/>
      <c r="F72" s="164"/>
      <c r="G72" s="164"/>
      <c r="H72" s="164"/>
      <c r="I72" s="164"/>
      <c r="J72" s="164"/>
      <c r="K72" s="86"/>
      <c r="L72" s="87"/>
      <c r="M72" s="85">
        <f t="shared" ref="M72:M79" si="4">+K72*L72</f>
        <v>0</v>
      </c>
      <c r="O72" s="100"/>
      <c r="P72" s="100"/>
      <c r="Q72" s="100"/>
      <c r="R72" s="100"/>
      <c r="S72" s="100"/>
      <c r="T72" s="100"/>
      <c r="U72" s="100"/>
      <c r="V72" s="100"/>
      <c r="W72" s="100"/>
      <c r="X72" s="100"/>
    </row>
    <row r="73" spans="2:24" s="127" customFormat="1" ht="20.100000000000001" customHeight="1" x14ac:dyDescent="0.25">
      <c r="B73" s="131"/>
      <c r="C73" s="74" t="s">
        <v>14</v>
      </c>
      <c r="D73" s="164"/>
      <c r="E73" s="164"/>
      <c r="F73" s="164"/>
      <c r="G73" s="164"/>
      <c r="H73" s="164"/>
      <c r="I73" s="164"/>
      <c r="J73" s="164"/>
      <c r="K73" s="86"/>
      <c r="L73" s="87"/>
      <c r="M73" s="85">
        <f t="shared" si="4"/>
        <v>0</v>
      </c>
      <c r="O73" s="100"/>
      <c r="P73" s="100"/>
      <c r="Q73" s="100"/>
      <c r="R73" s="100"/>
      <c r="S73" s="100"/>
      <c r="T73" s="100"/>
      <c r="U73" s="100"/>
      <c r="V73" s="100"/>
      <c r="W73" s="100"/>
      <c r="X73" s="100"/>
    </row>
    <row r="74" spans="2:24" s="127" customFormat="1" ht="20.100000000000001" customHeight="1" x14ac:dyDescent="0.25">
      <c r="B74" s="131"/>
      <c r="C74" s="74" t="s">
        <v>15</v>
      </c>
      <c r="D74" s="164"/>
      <c r="E74" s="164"/>
      <c r="F74" s="164"/>
      <c r="G74" s="164"/>
      <c r="H74" s="164"/>
      <c r="I74" s="164"/>
      <c r="J74" s="164"/>
      <c r="K74" s="86"/>
      <c r="L74" s="87"/>
      <c r="M74" s="85">
        <f t="shared" si="4"/>
        <v>0</v>
      </c>
      <c r="O74" s="100"/>
      <c r="P74" s="100"/>
      <c r="Q74" s="100"/>
      <c r="R74" s="100"/>
      <c r="S74" s="100"/>
      <c r="T74" s="100"/>
      <c r="U74" s="100"/>
      <c r="V74" s="100"/>
      <c r="W74" s="100"/>
      <c r="X74" s="100"/>
    </row>
    <row r="75" spans="2:24" s="127" customFormat="1" ht="20.100000000000001" hidden="1" customHeight="1" outlineLevel="1" x14ac:dyDescent="0.25">
      <c r="B75" s="131"/>
      <c r="C75" s="74" t="s">
        <v>16</v>
      </c>
      <c r="D75" s="164"/>
      <c r="E75" s="164"/>
      <c r="F75" s="164"/>
      <c r="G75" s="164"/>
      <c r="H75" s="164"/>
      <c r="I75" s="164"/>
      <c r="J75" s="164"/>
      <c r="K75" s="95"/>
      <c r="L75" s="88"/>
      <c r="M75" s="85">
        <f t="shared" si="4"/>
        <v>0</v>
      </c>
      <c r="O75" s="100"/>
      <c r="P75" s="100"/>
      <c r="Q75" s="100"/>
      <c r="R75" s="100"/>
      <c r="S75" s="100"/>
      <c r="T75" s="100"/>
      <c r="U75" s="100"/>
      <c r="V75" s="100"/>
      <c r="W75" s="100"/>
      <c r="X75" s="100"/>
    </row>
    <row r="76" spans="2:24" s="127" customFormat="1" ht="20.100000000000001" hidden="1" customHeight="1" outlineLevel="1" x14ac:dyDescent="0.25">
      <c r="B76" s="131"/>
      <c r="C76" s="74" t="s">
        <v>17</v>
      </c>
      <c r="D76" s="164"/>
      <c r="E76" s="164"/>
      <c r="F76" s="164"/>
      <c r="G76" s="164"/>
      <c r="H76" s="164"/>
      <c r="I76" s="164"/>
      <c r="J76" s="164"/>
      <c r="K76" s="95"/>
      <c r="L76" s="88"/>
      <c r="M76" s="85">
        <f t="shared" si="4"/>
        <v>0</v>
      </c>
      <c r="O76" s="100"/>
      <c r="P76" s="100"/>
      <c r="Q76" s="100"/>
      <c r="R76" s="100"/>
      <c r="S76" s="100"/>
      <c r="T76" s="100"/>
      <c r="U76" s="100"/>
      <c r="V76" s="100"/>
      <c r="W76" s="100"/>
      <c r="X76" s="100"/>
    </row>
    <row r="77" spans="2:24" s="127" customFormat="1" ht="20.100000000000001" hidden="1" customHeight="1" outlineLevel="1" x14ac:dyDescent="0.25">
      <c r="B77" s="131"/>
      <c r="C77" s="74" t="s">
        <v>18</v>
      </c>
      <c r="D77" s="164"/>
      <c r="E77" s="164"/>
      <c r="F77" s="164"/>
      <c r="G77" s="164"/>
      <c r="H77" s="164"/>
      <c r="I77" s="164"/>
      <c r="J77" s="164"/>
      <c r="K77" s="95"/>
      <c r="L77" s="88"/>
      <c r="M77" s="85">
        <f t="shared" si="4"/>
        <v>0</v>
      </c>
      <c r="O77" s="100"/>
      <c r="P77" s="100"/>
      <c r="Q77" s="100"/>
      <c r="R77" s="100"/>
      <c r="S77" s="100"/>
      <c r="T77" s="100"/>
      <c r="U77" s="100"/>
      <c r="V77" s="100"/>
      <c r="W77" s="100"/>
      <c r="X77" s="100"/>
    </row>
    <row r="78" spans="2:24" s="127" customFormat="1" ht="20.100000000000001" hidden="1" customHeight="1" outlineLevel="1" x14ac:dyDescent="0.25">
      <c r="B78" s="131"/>
      <c r="C78" s="74" t="s">
        <v>19</v>
      </c>
      <c r="D78" s="164"/>
      <c r="E78" s="164"/>
      <c r="F78" s="164"/>
      <c r="G78" s="164"/>
      <c r="H78" s="164"/>
      <c r="I78" s="164"/>
      <c r="J78" s="164"/>
      <c r="K78" s="95"/>
      <c r="L78" s="88"/>
      <c r="M78" s="85">
        <f t="shared" si="4"/>
        <v>0</v>
      </c>
      <c r="O78" s="100"/>
      <c r="P78" s="100"/>
      <c r="Q78" s="100"/>
      <c r="R78" s="100"/>
      <c r="S78" s="100"/>
      <c r="T78" s="100"/>
      <c r="U78" s="100"/>
      <c r="V78" s="100"/>
      <c r="W78" s="100"/>
      <c r="X78" s="100"/>
    </row>
    <row r="79" spans="2:24" s="127" customFormat="1" ht="20.100000000000001" hidden="1" customHeight="1" outlineLevel="1" x14ac:dyDescent="0.25">
      <c r="B79" s="131"/>
      <c r="C79" s="74" t="s">
        <v>20</v>
      </c>
      <c r="D79" s="164"/>
      <c r="E79" s="164"/>
      <c r="F79" s="164"/>
      <c r="G79" s="164"/>
      <c r="H79" s="164"/>
      <c r="I79" s="164"/>
      <c r="J79" s="164"/>
      <c r="K79" s="95"/>
      <c r="L79" s="88"/>
      <c r="M79" s="85">
        <f t="shared" si="4"/>
        <v>0</v>
      </c>
      <c r="O79" s="100"/>
      <c r="P79" s="100"/>
      <c r="Q79" s="100"/>
      <c r="R79" s="100"/>
      <c r="S79" s="100"/>
      <c r="T79" s="100"/>
      <c r="U79" s="100"/>
      <c r="V79" s="100"/>
      <c r="W79" s="100"/>
      <c r="X79" s="100"/>
    </row>
    <row r="80" spans="2:24" s="127" customFormat="1" ht="20.100000000000001" customHeight="1" collapsed="1" x14ac:dyDescent="0.25">
      <c r="B80" s="131"/>
      <c r="C80" s="74"/>
      <c r="D80" s="167" t="s">
        <v>21</v>
      </c>
      <c r="E80" s="167"/>
      <c r="F80" s="167"/>
      <c r="G80" s="167"/>
      <c r="H80" s="167"/>
      <c r="I80" s="167"/>
      <c r="J80" s="86" t="str">
        <f>IF(M81="10%","Da","Ne")</f>
        <v>Ne</v>
      </c>
      <c r="K80" s="89" t="str">
        <f>IF(M81&gt;="10%","10%","0%")</f>
        <v>0%</v>
      </c>
      <c r="L80" s="89" t="s">
        <v>22</v>
      </c>
      <c r="M80" s="90">
        <f>SUM(M70:M79)</f>
        <v>100000</v>
      </c>
      <c r="O80" s="100"/>
      <c r="P80" s="100"/>
      <c r="Q80" s="100"/>
      <c r="R80" s="100"/>
      <c r="S80" s="100"/>
      <c r="T80" s="100"/>
      <c r="U80" s="100"/>
      <c r="V80" s="100"/>
      <c r="W80" s="100"/>
      <c r="X80" s="100"/>
    </row>
    <row r="81" spans="2:24" s="127" customFormat="1" ht="20.100000000000001" customHeight="1" x14ac:dyDescent="0.25">
      <c r="B81" s="131"/>
      <c r="C81" s="74"/>
      <c r="D81" s="91" t="s">
        <v>23</v>
      </c>
      <c r="E81" s="77"/>
      <c r="F81" s="77"/>
      <c r="G81" s="77"/>
      <c r="H81" s="77"/>
      <c r="I81" s="77"/>
      <c r="J81" s="75"/>
      <c r="K81" s="75"/>
      <c r="L81" s="75"/>
      <c r="M81" s="92" t="str">
        <f>IFERROR(IF((M80/$L$6)&gt;=10%,"10%","0%"),"0%")</f>
        <v>0%</v>
      </c>
      <c r="O81" s="100"/>
      <c r="P81" s="100"/>
      <c r="Q81" s="100"/>
      <c r="R81" s="100"/>
      <c r="S81" s="100"/>
      <c r="T81" s="100"/>
      <c r="U81" s="100"/>
      <c r="V81" s="100"/>
      <c r="W81" s="100"/>
      <c r="X81" s="100"/>
    </row>
    <row r="82" spans="2:24" s="127" customFormat="1" ht="20.100000000000001" customHeight="1" x14ac:dyDescent="0.25">
      <c r="B82" s="131"/>
      <c r="C82" s="74" t="s">
        <v>28</v>
      </c>
      <c r="D82" s="75" t="s">
        <v>88</v>
      </c>
      <c r="E82" s="96"/>
      <c r="F82" s="96"/>
      <c r="G82" s="96"/>
      <c r="H82" s="96"/>
      <c r="I82" s="96"/>
      <c r="J82" s="97"/>
      <c r="K82" s="97"/>
      <c r="L82" s="97"/>
      <c r="M82" s="98"/>
      <c r="O82" s="100"/>
      <c r="P82" s="100"/>
      <c r="Q82" s="100"/>
      <c r="R82" s="100"/>
      <c r="S82" s="100"/>
      <c r="T82" s="100"/>
      <c r="U82" s="100"/>
      <c r="V82" s="100"/>
      <c r="W82" s="100"/>
      <c r="X82" s="100"/>
    </row>
    <row r="83" spans="2:24" s="127" customFormat="1" ht="20.100000000000001" customHeight="1" x14ac:dyDescent="0.25">
      <c r="B83" s="131"/>
      <c r="C83" s="74"/>
      <c r="D83" s="75" t="s">
        <v>5</v>
      </c>
      <c r="E83" s="191" t="s">
        <v>92</v>
      </c>
      <c r="F83" s="191"/>
      <c r="G83" s="191"/>
      <c r="H83" s="191"/>
      <c r="I83" s="191"/>
      <c r="J83" s="191"/>
      <c r="K83" s="191"/>
      <c r="L83" s="191"/>
      <c r="M83" s="192"/>
      <c r="O83" s="100"/>
      <c r="P83" s="100"/>
      <c r="Q83" s="100"/>
      <c r="R83" s="100"/>
      <c r="S83" s="100"/>
      <c r="T83" s="100"/>
      <c r="U83" s="100"/>
      <c r="V83" s="100"/>
      <c r="W83" s="100"/>
      <c r="X83" s="100"/>
    </row>
    <row r="84" spans="2:24" s="127" customFormat="1" ht="28.5" x14ac:dyDescent="0.25">
      <c r="B84" s="131"/>
      <c r="C84" s="74"/>
      <c r="D84" s="78" t="s">
        <v>7</v>
      </c>
      <c r="E84" s="75"/>
      <c r="F84" s="75"/>
      <c r="G84" s="78"/>
      <c r="H84" s="79"/>
      <c r="I84" s="78"/>
      <c r="J84" s="80"/>
      <c r="K84" s="81" t="s">
        <v>8</v>
      </c>
      <c r="L84" s="80" t="s">
        <v>9</v>
      </c>
      <c r="M84" s="82" t="s">
        <v>10</v>
      </c>
      <c r="O84" s="100"/>
      <c r="P84" s="100"/>
      <c r="Q84" s="100"/>
      <c r="R84" s="100"/>
      <c r="S84" s="100"/>
      <c r="T84" s="100"/>
      <c r="U84" s="100"/>
      <c r="V84" s="100"/>
      <c r="W84" s="100"/>
      <c r="X84" s="100"/>
    </row>
    <row r="85" spans="2:24" s="127" customFormat="1" ht="20.100000000000001" customHeight="1" x14ac:dyDescent="0.25">
      <c r="B85" s="131"/>
      <c r="C85" s="74" t="s">
        <v>11</v>
      </c>
      <c r="D85" s="164" t="s">
        <v>96</v>
      </c>
      <c r="E85" s="164"/>
      <c r="F85" s="164"/>
      <c r="G85" s="164"/>
      <c r="H85" s="164"/>
      <c r="I85" s="164"/>
      <c r="J85" s="164"/>
      <c r="K85" s="83">
        <v>5</v>
      </c>
      <c r="L85" s="84">
        <v>30000</v>
      </c>
      <c r="M85" s="85">
        <f>K85*L85</f>
        <v>150000</v>
      </c>
      <c r="O85" s="100"/>
      <c r="P85" s="100"/>
      <c r="Q85" s="100"/>
      <c r="R85" s="100"/>
      <c r="S85" s="100"/>
      <c r="T85" s="100"/>
      <c r="U85" s="100"/>
      <c r="V85" s="100"/>
      <c r="W85" s="100"/>
      <c r="X85" s="100"/>
    </row>
    <row r="86" spans="2:24" s="127" customFormat="1" ht="20.100000000000001" customHeight="1" x14ac:dyDescent="0.25">
      <c r="B86" s="131"/>
      <c r="C86" s="74" t="s">
        <v>12</v>
      </c>
      <c r="D86" s="164"/>
      <c r="E86" s="164"/>
      <c r="F86" s="164"/>
      <c r="G86" s="164"/>
      <c r="H86" s="164"/>
      <c r="I86" s="164"/>
      <c r="J86" s="164"/>
      <c r="K86" s="86"/>
      <c r="L86" s="87"/>
      <c r="M86" s="85">
        <f>+K86*L86</f>
        <v>0</v>
      </c>
      <c r="O86" s="100"/>
      <c r="P86" s="100"/>
      <c r="Q86" s="100"/>
      <c r="R86" s="100"/>
      <c r="S86" s="100"/>
      <c r="T86" s="100"/>
      <c r="U86" s="100"/>
      <c r="V86" s="100"/>
      <c r="W86" s="100"/>
      <c r="X86" s="100"/>
    </row>
    <row r="87" spans="2:24" s="127" customFormat="1" ht="20.100000000000001" customHeight="1" x14ac:dyDescent="0.25">
      <c r="B87" s="131"/>
      <c r="C87" s="74" t="s">
        <v>13</v>
      </c>
      <c r="D87" s="164"/>
      <c r="E87" s="164"/>
      <c r="F87" s="164"/>
      <c r="G87" s="164"/>
      <c r="H87" s="164"/>
      <c r="I87" s="164"/>
      <c r="J87" s="164"/>
      <c r="K87" s="86"/>
      <c r="L87" s="87"/>
      <c r="M87" s="85">
        <f t="shared" ref="M87:M94" si="5">+K87*L87</f>
        <v>0</v>
      </c>
      <c r="O87" s="100"/>
      <c r="P87" s="100"/>
      <c r="Q87" s="100"/>
      <c r="R87" s="100"/>
      <c r="S87" s="100"/>
      <c r="T87" s="100"/>
      <c r="U87" s="100"/>
      <c r="V87" s="100"/>
      <c r="W87" s="100"/>
      <c r="X87" s="100"/>
    </row>
    <row r="88" spans="2:24" s="127" customFormat="1" ht="20.100000000000001" customHeight="1" x14ac:dyDescent="0.25">
      <c r="B88" s="131"/>
      <c r="C88" s="74" t="s">
        <v>14</v>
      </c>
      <c r="D88" s="164"/>
      <c r="E88" s="164"/>
      <c r="F88" s="164"/>
      <c r="G88" s="164"/>
      <c r="H88" s="164"/>
      <c r="I88" s="164"/>
      <c r="J88" s="164"/>
      <c r="K88" s="86"/>
      <c r="L88" s="87"/>
      <c r="M88" s="85">
        <f t="shared" si="5"/>
        <v>0</v>
      </c>
      <c r="O88" s="100"/>
      <c r="P88" s="100"/>
      <c r="Q88" s="100"/>
      <c r="R88" s="100"/>
      <c r="S88" s="100"/>
      <c r="T88" s="100"/>
      <c r="U88" s="100"/>
      <c r="V88" s="100"/>
      <c r="W88" s="100"/>
      <c r="X88" s="100"/>
    </row>
    <row r="89" spans="2:24" s="127" customFormat="1" ht="20.100000000000001" customHeight="1" x14ac:dyDescent="0.25">
      <c r="B89" s="131"/>
      <c r="C89" s="74" t="s">
        <v>15</v>
      </c>
      <c r="D89" s="164"/>
      <c r="E89" s="164"/>
      <c r="F89" s="164"/>
      <c r="G89" s="164"/>
      <c r="H89" s="164"/>
      <c r="I89" s="164"/>
      <c r="J89" s="164"/>
      <c r="K89" s="86"/>
      <c r="L89" s="87"/>
      <c r="M89" s="85">
        <f t="shared" si="5"/>
        <v>0</v>
      </c>
      <c r="O89" s="100"/>
      <c r="P89" s="100"/>
      <c r="Q89" s="100"/>
      <c r="R89" s="100"/>
      <c r="S89" s="100"/>
      <c r="T89" s="100"/>
      <c r="U89" s="100"/>
      <c r="V89" s="100"/>
      <c r="W89" s="100"/>
      <c r="X89" s="100"/>
    </row>
    <row r="90" spans="2:24" s="127" customFormat="1" ht="20.100000000000001" hidden="1" customHeight="1" outlineLevel="1" x14ac:dyDescent="0.25">
      <c r="B90" s="131"/>
      <c r="C90" s="74" t="s">
        <v>16</v>
      </c>
      <c r="D90" s="164"/>
      <c r="E90" s="164"/>
      <c r="F90" s="164"/>
      <c r="G90" s="164"/>
      <c r="H90" s="164"/>
      <c r="I90" s="164"/>
      <c r="J90" s="164"/>
      <c r="K90" s="95"/>
      <c r="L90" s="88"/>
      <c r="M90" s="85">
        <f t="shared" si="5"/>
        <v>0</v>
      </c>
      <c r="O90" s="100"/>
      <c r="P90" s="100"/>
      <c r="Q90" s="100"/>
      <c r="R90" s="100"/>
      <c r="S90" s="100"/>
      <c r="T90" s="100"/>
      <c r="U90" s="100"/>
      <c r="V90" s="100"/>
      <c r="W90" s="100"/>
      <c r="X90" s="100"/>
    </row>
    <row r="91" spans="2:24" s="127" customFormat="1" ht="20.100000000000001" hidden="1" customHeight="1" outlineLevel="1" x14ac:dyDescent="0.25">
      <c r="B91" s="131"/>
      <c r="C91" s="74" t="s">
        <v>17</v>
      </c>
      <c r="D91" s="164"/>
      <c r="E91" s="164"/>
      <c r="F91" s="164"/>
      <c r="G91" s="164"/>
      <c r="H91" s="164"/>
      <c r="I91" s="164"/>
      <c r="J91" s="164"/>
      <c r="K91" s="95"/>
      <c r="L91" s="88"/>
      <c r="M91" s="85">
        <f t="shared" si="5"/>
        <v>0</v>
      </c>
      <c r="O91" s="100"/>
      <c r="P91" s="100"/>
      <c r="Q91" s="100"/>
      <c r="R91" s="100"/>
      <c r="S91" s="100"/>
      <c r="T91" s="100"/>
      <c r="U91" s="100"/>
      <c r="V91" s="100"/>
      <c r="W91" s="100"/>
      <c r="X91" s="100"/>
    </row>
    <row r="92" spans="2:24" s="127" customFormat="1" ht="20.100000000000001" hidden="1" customHeight="1" outlineLevel="1" x14ac:dyDescent="0.25">
      <c r="B92" s="131"/>
      <c r="C92" s="74" t="s">
        <v>18</v>
      </c>
      <c r="D92" s="164"/>
      <c r="E92" s="164"/>
      <c r="F92" s="164"/>
      <c r="G92" s="164"/>
      <c r="H92" s="164"/>
      <c r="I92" s="164"/>
      <c r="J92" s="164"/>
      <c r="K92" s="95"/>
      <c r="L92" s="88"/>
      <c r="M92" s="85">
        <f t="shared" si="5"/>
        <v>0</v>
      </c>
      <c r="O92" s="100"/>
      <c r="P92" s="100"/>
      <c r="Q92" s="100"/>
      <c r="R92" s="100"/>
      <c r="S92" s="100"/>
      <c r="T92" s="100"/>
      <c r="U92" s="100"/>
      <c r="V92" s="100"/>
      <c r="W92" s="100"/>
      <c r="X92" s="100"/>
    </row>
    <row r="93" spans="2:24" s="127" customFormat="1" ht="20.100000000000001" hidden="1" customHeight="1" outlineLevel="1" x14ac:dyDescent="0.25">
      <c r="B93" s="131"/>
      <c r="C93" s="74" t="s">
        <v>19</v>
      </c>
      <c r="D93" s="164"/>
      <c r="E93" s="164"/>
      <c r="F93" s="164"/>
      <c r="G93" s="164"/>
      <c r="H93" s="164"/>
      <c r="I93" s="164"/>
      <c r="J93" s="164"/>
      <c r="K93" s="95"/>
      <c r="L93" s="88"/>
      <c r="M93" s="85">
        <f t="shared" si="5"/>
        <v>0</v>
      </c>
      <c r="O93" s="100"/>
      <c r="P93" s="100"/>
      <c r="Q93" s="100"/>
      <c r="R93" s="100"/>
      <c r="S93" s="100"/>
      <c r="T93" s="100"/>
      <c r="U93" s="100"/>
      <c r="V93" s="100"/>
      <c r="W93" s="100"/>
      <c r="X93" s="100"/>
    </row>
    <row r="94" spans="2:24" s="127" customFormat="1" ht="20.100000000000001" hidden="1" customHeight="1" outlineLevel="1" x14ac:dyDescent="0.25">
      <c r="B94" s="131"/>
      <c r="C94" s="74" t="s">
        <v>20</v>
      </c>
      <c r="D94" s="164"/>
      <c r="E94" s="164"/>
      <c r="F94" s="164"/>
      <c r="G94" s="164"/>
      <c r="H94" s="164"/>
      <c r="I94" s="164"/>
      <c r="J94" s="164"/>
      <c r="K94" s="95"/>
      <c r="L94" s="88"/>
      <c r="M94" s="85">
        <f t="shared" si="5"/>
        <v>0</v>
      </c>
      <c r="O94" s="100"/>
      <c r="P94" s="100"/>
      <c r="Q94" s="100"/>
      <c r="R94" s="100"/>
      <c r="S94" s="100"/>
      <c r="T94" s="100"/>
      <c r="U94" s="100"/>
      <c r="V94" s="100"/>
      <c r="W94" s="100"/>
      <c r="X94" s="100"/>
    </row>
    <row r="95" spans="2:24" s="127" customFormat="1" ht="20.100000000000001" customHeight="1" collapsed="1" x14ac:dyDescent="0.25">
      <c r="B95" s="131"/>
      <c r="C95" s="74"/>
      <c r="D95" s="167" t="s">
        <v>21</v>
      </c>
      <c r="E95" s="167"/>
      <c r="F95" s="167"/>
      <c r="G95" s="167"/>
      <c r="H95" s="167"/>
      <c r="I95" s="167"/>
      <c r="J95" s="86" t="str">
        <f>IF(M96="10%","Da","Ne")</f>
        <v>Ne</v>
      </c>
      <c r="K95" s="89" t="str">
        <f>IF(M96&gt;="10%","10%","0%")</f>
        <v>0%</v>
      </c>
      <c r="L95" s="89" t="s">
        <v>22</v>
      </c>
      <c r="M95" s="90">
        <f>SUM(M85:M94)</f>
        <v>150000</v>
      </c>
      <c r="O95" s="100"/>
      <c r="P95" s="100"/>
      <c r="Q95" s="100"/>
      <c r="R95" s="100"/>
      <c r="S95" s="100"/>
      <c r="T95" s="100"/>
      <c r="U95" s="100"/>
      <c r="V95" s="100"/>
      <c r="W95" s="100"/>
      <c r="X95" s="100"/>
    </row>
    <row r="96" spans="2:24" s="127" customFormat="1" ht="20.100000000000001" customHeight="1" x14ac:dyDescent="0.25">
      <c r="B96" s="131"/>
      <c r="C96" s="74"/>
      <c r="D96" s="91" t="s">
        <v>23</v>
      </c>
      <c r="E96" s="77"/>
      <c r="F96" s="77"/>
      <c r="G96" s="77"/>
      <c r="H96" s="77"/>
      <c r="I96" s="77"/>
      <c r="J96" s="75"/>
      <c r="K96" s="75"/>
      <c r="L96" s="75"/>
      <c r="M96" s="92" t="str">
        <f>IFERROR(IF((M95/$L$6)&gt;=10%,"10%","0%"),"0%")</f>
        <v>0%</v>
      </c>
      <c r="O96" s="100"/>
      <c r="P96" s="100"/>
      <c r="Q96" s="100"/>
      <c r="R96" s="100"/>
      <c r="S96" s="100"/>
      <c r="T96" s="100"/>
      <c r="U96" s="100"/>
      <c r="V96" s="100"/>
      <c r="W96" s="100"/>
      <c r="X96" s="100"/>
    </row>
    <row r="97" spans="2:21" ht="30.75" customHeight="1" x14ac:dyDescent="0.25">
      <c r="B97" s="138"/>
      <c r="C97" s="173" t="s">
        <v>29</v>
      </c>
      <c r="D97" s="173"/>
      <c r="E97" s="173"/>
      <c r="F97" s="173"/>
      <c r="G97" s="173"/>
      <c r="H97" s="173"/>
      <c r="I97" s="173"/>
      <c r="J97" s="173"/>
      <c r="K97" s="173"/>
      <c r="L97" s="173"/>
      <c r="M97" s="174"/>
      <c r="N97" s="139"/>
    </row>
    <row r="98" spans="2:21" ht="21.75" customHeight="1" x14ac:dyDescent="0.25">
      <c r="B98" s="138"/>
      <c r="M98" s="101"/>
    </row>
    <row r="99" spans="2:21" ht="20.100000000000001" customHeight="1" x14ac:dyDescent="0.25">
      <c r="B99" s="140" t="s">
        <v>30</v>
      </c>
      <c r="C99" s="102"/>
      <c r="D99" s="194" t="s">
        <v>31</v>
      </c>
      <c r="E99" s="194"/>
      <c r="F99" s="194"/>
      <c r="G99" s="194"/>
      <c r="H99" s="194"/>
      <c r="I99" s="194"/>
      <c r="J99" s="194"/>
      <c r="K99" s="103"/>
      <c r="L99" s="103"/>
      <c r="M99" s="104"/>
    </row>
    <row r="100" spans="2:21" ht="30.75" customHeight="1" x14ac:dyDescent="0.25">
      <c r="B100" s="131"/>
      <c r="C100" s="74"/>
      <c r="D100" s="195" t="s">
        <v>32</v>
      </c>
      <c r="E100" s="195"/>
      <c r="F100" s="195"/>
      <c r="G100" s="195"/>
      <c r="H100" s="195"/>
      <c r="I100" s="195" t="s">
        <v>33</v>
      </c>
      <c r="J100" s="195"/>
      <c r="K100" s="195"/>
      <c r="L100" s="195"/>
      <c r="M100" s="105" t="s">
        <v>34</v>
      </c>
      <c r="N100" s="196"/>
      <c r="O100" s="197"/>
      <c r="P100" s="197"/>
      <c r="Q100" s="197"/>
      <c r="R100" s="197"/>
      <c r="S100" s="197"/>
      <c r="T100" s="197"/>
      <c r="U100" s="197"/>
    </row>
    <row r="101" spans="2:21" ht="57" customHeight="1" x14ac:dyDescent="0.25">
      <c r="B101" s="131"/>
      <c r="C101" s="74" t="s">
        <v>35</v>
      </c>
      <c r="D101" s="106" t="s">
        <v>36</v>
      </c>
      <c r="E101" s="198" t="s">
        <v>135</v>
      </c>
      <c r="F101" s="198"/>
      <c r="G101" s="198"/>
      <c r="H101" s="198"/>
      <c r="I101" s="107"/>
      <c r="J101" s="199"/>
      <c r="K101" s="199"/>
      <c r="L101" s="199"/>
      <c r="M101" s="108" t="str">
        <f>IF(D101="da","2%","0%")</f>
        <v>0%</v>
      </c>
    </row>
    <row r="102" spans="2:21" s="77" customFormat="1" ht="45" customHeight="1" x14ac:dyDescent="0.25">
      <c r="B102" s="142"/>
      <c r="C102" s="74" t="s">
        <v>38</v>
      </c>
      <c r="D102" s="106" t="s">
        <v>36</v>
      </c>
      <c r="E102" s="200" t="s">
        <v>136</v>
      </c>
      <c r="F102" s="200"/>
      <c r="G102" s="200"/>
      <c r="H102" s="200"/>
      <c r="I102" s="109"/>
      <c r="J102" s="201"/>
      <c r="K102" s="201"/>
      <c r="L102" s="201"/>
      <c r="M102" s="108" t="str">
        <f>IF(D102="da","2%","0%")</f>
        <v>0%</v>
      </c>
      <c r="N102" s="141"/>
    </row>
    <row r="103" spans="2:21" ht="71.25" customHeight="1" x14ac:dyDescent="0.25">
      <c r="B103" s="131"/>
      <c r="C103" s="74" t="s">
        <v>40</v>
      </c>
      <c r="D103" s="106" t="s">
        <v>36</v>
      </c>
      <c r="E103" s="200" t="s">
        <v>137</v>
      </c>
      <c r="F103" s="200"/>
      <c r="G103" s="200"/>
      <c r="H103" s="200"/>
      <c r="I103" s="109"/>
      <c r="J103" s="201"/>
      <c r="K103" s="201"/>
      <c r="L103" s="201"/>
      <c r="M103" s="108" t="str">
        <f t="shared" ref="M103:M121" si="6">IF(D103="da","2%","0%")</f>
        <v>0%</v>
      </c>
    </row>
    <row r="104" spans="2:21" ht="42.75" customHeight="1" x14ac:dyDescent="0.25">
      <c r="B104" s="131"/>
      <c r="C104" s="74" t="s">
        <v>42</v>
      </c>
      <c r="D104" s="106" t="s">
        <v>36</v>
      </c>
      <c r="E104" s="200" t="s">
        <v>138</v>
      </c>
      <c r="F104" s="200"/>
      <c r="G104" s="200"/>
      <c r="H104" s="200"/>
      <c r="I104" s="109"/>
      <c r="J104" s="201"/>
      <c r="K104" s="201"/>
      <c r="L104" s="201"/>
      <c r="M104" s="108" t="str">
        <f t="shared" si="6"/>
        <v>0%</v>
      </c>
    </row>
    <row r="105" spans="2:21" ht="59.25" customHeight="1" x14ac:dyDescent="0.25">
      <c r="B105" s="131"/>
      <c r="C105" s="74" t="s">
        <v>44</v>
      </c>
      <c r="D105" s="106" t="s">
        <v>36</v>
      </c>
      <c r="E105" s="200" t="s">
        <v>139</v>
      </c>
      <c r="F105" s="200"/>
      <c r="G105" s="200"/>
      <c r="H105" s="200"/>
      <c r="I105" s="109"/>
      <c r="J105" s="201"/>
      <c r="K105" s="201"/>
      <c r="L105" s="201"/>
      <c r="M105" s="108" t="str">
        <f t="shared" si="6"/>
        <v>0%</v>
      </c>
    </row>
    <row r="106" spans="2:21" ht="42.75" customHeight="1" x14ac:dyDescent="0.25">
      <c r="B106" s="131"/>
      <c r="C106" s="74" t="s">
        <v>46</v>
      </c>
      <c r="D106" s="106" t="s">
        <v>36</v>
      </c>
      <c r="E106" s="167" t="s">
        <v>47</v>
      </c>
      <c r="F106" s="167"/>
      <c r="G106" s="167"/>
      <c r="H106" s="167"/>
      <c r="I106" s="109"/>
      <c r="J106" s="201"/>
      <c r="K106" s="201"/>
      <c r="L106" s="201"/>
      <c r="M106" s="108" t="str">
        <f t="shared" si="6"/>
        <v>0%</v>
      </c>
    </row>
    <row r="107" spans="2:21" ht="37.5" customHeight="1" x14ac:dyDescent="0.25">
      <c r="B107" s="131"/>
      <c r="C107" s="74" t="s">
        <v>48</v>
      </c>
      <c r="D107" s="106" t="s">
        <v>36</v>
      </c>
      <c r="E107" s="167" t="s">
        <v>49</v>
      </c>
      <c r="F107" s="167"/>
      <c r="G107" s="167"/>
      <c r="H107" s="167"/>
      <c r="I107" s="109"/>
      <c r="J107" s="201"/>
      <c r="K107" s="201"/>
      <c r="L107" s="201"/>
      <c r="M107" s="108" t="str">
        <f t="shared" si="6"/>
        <v>0%</v>
      </c>
    </row>
    <row r="108" spans="2:21" ht="20.100000000000001" customHeight="1" x14ac:dyDescent="0.25">
      <c r="B108" s="131"/>
      <c r="C108" s="74" t="s">
        <v>50</v>
      </c>
      <c r="D108" s="106" t="s">
        <v>36</v>
      </c>
      <c r="E108" s="167" t="s">
        <v>51</v>
      </c>
      <c r="F108" s="167"/>
      <c r="G108" s="167"/>
      <c r="H108" s="167"/>
      <c r="I108" s="109"/>
      <c r="J108" s="201"/>
      <c r="K108" s="201"/>
      <c r="L108" s="201"/>
      <c r="M108" s="108" t="str">
        <f t="shared" si="6"/>
        <v>0%</v>
      </c>
    </row>
    <row r="109" spans="2:21" ht="20.100000000000001" customHeight="1" x14ac:dyDescent="0.25">
      <c r="B109" s="131"/>
      <c r="C109" s="74" t="s">
        <v>52</v>
      </c>
      <c r="D109" s="106" t="s">
        <v>36</v>
      </c>
      <c r="E109" s="167" t="s">
        <v>53</v>
      </c>
      <c r="F109" s="167"/>
      <c r="G109" s="167"/>
      <c r="H109" s="167"/>
      <c r="I109" s="109"/>
      <c r="J109" s="201"/>
      <c r="K109" s="201"/>
      <c r="L109" s="201"/>
      <c r="M109" s="108" t="str">
        <f t="shared" si="6"/>
        <v>0%</v>
      </c>
    </row>
    <row r="110" spans="2:21" ht="20.100000000000001" customHeight="1" x14ac:dyDescent="0.25">
      <c r="B110" s="131"/>
      <c r="C110" s="74" t="s">
        <v>54</v>
      </c>
      <c r="D110" s="106" t="s">
        <v>36</v>
      </c>
      <c r="E110" s="167" t="s">
        <v>55</v>
      </c>
      <c r="F110" s="167"/>
      <c r="G110" s="167"/>
      <c r="H110" s="167"/>
      <c r="I110" s="109"/>
      <c r="J110" s="201"/>
      <c r="K110" s="201"/>
      <c r="L110" s="201"/>
      <c r="M110" s="108" t="str">
        <f t="shared" si="6"/>
        <v>0%</v>
      </c>
    </row>
    <row r="111" spans="2:21" ht="20.100000000000001" customHeight="1" x14ac:dyDescent="0.25">
      <c r="B111" s="131"/>
      <c r="C111" s="74" t="s">
        <v>56</v>
      </c>
      <c r="D111" s="106" t="s">
        <v>36</v>
      </c>
      <c r="E111" s="167" t="s">
        <v>57</v>
      </c>
      <c r="F111" s="167"/>
      <c r="G111" s="167"/>
      <c r="H111" s="167"/>
      <c r="I111" s="109"/>
      <c r="J111" s="201"/>
      <c r="K111" s="201"/>
      <c r="L111" s="201"/>
      <c r="M111" s="108" t="str">
        <f t="shared" si="6"/>
        <v>0%</v>
      </c>
      <c r="N111" s="141"/>
    </row>
    <row r="112" spans="2:21" ht="35.1" customHeight="1" x14ac:dyDescent="0.25">
      <c r="B112" s="131"/>
      <c r="C112" s="74" t="s">
        <v>58</v>
      </c>
      <c r="D112" s="106" t="s">
        <v>36</v>
      </c>
      <c r="E112" s="167" t="s">
        <v>59</v>
      </c>
      <c r="F112" s="167"/>
      <c r="G112" s="167"/>
      <c r="H112" s="167"/>
      <c r="I112" s="109"/>
      <c r="J112" s="201"/>
      <c r="K112" s="201"/>
      <c r="L112" s="201"/>
      <c r="M112" s="108" t="str">
        <f t="shared" si="6"/>
        <v>0%</v>
      </c>
      <c r="N112" s="141"/>
    </row>
    <row r="113" spans="1:27" ht="53.25" customHeight="1" x14ac:dyDescent="0.25">
      <c r="B113" s="131"/>
      <c r="D113" s="202" t="s">
        <v>60</v>
      </c>
      <c r="E113" s="202"/>
      <c r="F113" s="202"/>
      <c r="G113" s="202"/>
      <c r="H113" s="202"/>
      <c r="I113" s="111"/>
      <c r="J113" s="202" t="s">
        <v>33</v>
      </c>
      <c r="K113" s="202"/>
      <c r="L113" s="202"/>
      <c r="M113" s="112"/>
      <c r="N113" s="141"/>
    </row>
    <row r="114" spans="1:27" ht="20.100000000000001" customHeight="1" x14ac:dyDescent="0.25">
      <c r="B114" s="131"/>
      <c r="C114" s="74" t="s">
        <v>61</v>
      </c>
      <c r="D114" s="106" t="s">
        <v>36</v>
      </c>
      <c r="E114" s="204"/>
      <c r="F114" s="204"/>
      <c r="G114" s="204"/>
      <c r="H114" s="204"/>
      <c r="I114" s="113"/>
      <c r="J114" s="204"/>
      <c r="K114" s="204"/>
      <c r="L114" s="204"/>
      <c r="M114" s="108" t="str">
        <f t="shared" ref="M114:M120" si="7">IF(D114="da","2%","0%")</f>
        <v>0%</v>
      </c>
    </row>
    <row r="115" spans="1:27" ht="20.100000000000001" customHeight="1" x14ac:dyDescent="0.25">
      <c r="B115" s="131"/>
      <c r="C115" s="74" t="s">
        <v>62</v>
      </c>
      <c r="D115" s="106" t="s">
        <v>36</v>
      </c>
      <c r="E115" s="203"/>
      <c r="F115" s="203"/>
      <c r="G115" s="203"/>
      <c r="H115" s="203"/>
      <c r="I115" s="95"/>
      <c r="J115" s="203"/>
      <c r="K115" s="203"/>
      <c r="L115" s="203"/>
      <c r="M115" s="108" t="str">
        <f t="shared" si="7"/>
        <v>0%</v>
      </c>
    </row>
    <row r="116" spans="1:27" ht="20.100000000000001" customHeight="1" x14ac:dyDescent="0.25">
      <c r="B116" s="131"/>
      <c r="C116" s="74" t="s">
        <v>63</v>
      </c>
      <c r="D116" s="106" t="s">
        <v>36</v>
      </c>
      <c r="E116" s="203"/>
      <c r="F116" s="203"/>
      <c r="G116" s="203"/>
      <c r="H116" s="203"/>
      <c r="I116" s="95"/>
      <c r="J116" s="203"/>
      <c r="K116" s="203"/>
      <c r="L116" s="203"/>
      <c r="M116" s="108" t="str">
        <f t="shared" si="7"/>
        <v>0%</v>
      </c>
    </row>
    <row r="117" spans="1:27" ht="20.100000000000001" hidden="1" customHeight="1" outlineLevel="1" x14ac:dyDescent="0.25">
      <c r="B117" s="131"/>
      <c r="C117" s="74" t="s">
        <v>64</v>
      </c>
      <c r="D117" s="106" t="s">
        <v>36</v>
      </c>
      <c r="E117" s="203"/>
      <c r="F117" s="203"/>
      <c r="G117" s="203"/>
      <c r="H117" s="203"/>
      <c r="I117" s="95"/>
      <c r="J117" s="203"/>
      <c r="K117" s="203"/>
      <c r="L117" s="203"/>
      <c r="M117" s="108" t="str">
        <f t="shared" si="7"/>
        <v>0%</v>
      </c>
    </row>
    <row r="118" spans="1:27" ht="20.100000000000001" hidden="1" customHeight="1" outlineLevel="1" x14ac:dyDescent="0.25">
      <c r="B118" s="131"/>
      <c r="C118" s="74" t="s">
        <v>65</v>
      </c>
      <c r="D118" s="106" t="s">
        <v>36</v>
      </c>
      <c r="E118" s="203"/>
      <c r="F118" s="203"/>
      <c r="G118" s="203"/>
      <c r="H118" s="203"/>
      <c r="I118" s="95"/>
      <c r="J118" s="203"/>
      <c r="K118" s="203"/>
      <c r="L118" s="203"/>
      <c r="M118" s="108" t="str">
        <f t="shared" si="7"/>
        <v>0%</v>
      </c>
    </row>
    <row r="119" spans="1:27" ht="20.100000000000001" hidden="1" customHeight="1" outlineLevel="1" x14ac:dyDescent="0.25">
      <c r="B119" s="131"/>
      <c r="C119" s="74" t="s">
        <v>66</v>
      </c>
      <c r="D119" s="106" t="s">
        <v>36</v>
      </c>
      <c r="E119" s="203"/>
      <c r="F119" s="203"/>
      <c r="G119" s="203"/>
      <c r="H119" s="203"/>
      <c r="I119" s="95"/>
      <c r="J119" s="203"/>
      <c r="K119" s="203"/>
      <c r="L119" s="203"/>
      <c r="M119" s="108" t="str">
        <f t="shared" si="7"/>
        <v>0%</v>
      </c>
    </row>
    <row r="120" spans="1:27" ht="20.100000000000001" hidden="1" customHeight="1" outlineLevel="1" x14ac:dyDescent="0.25">
      <c r="B120" s="131"/>
      <c r="C120" s="74" t="s">
        <v>67</v>
      </c>
      <c r="D120" s="106" t="s">
        <v>36</v>
      </c>
      <c r="E120" s="203"/>
      <c r="F120" s="203"/>
      <c r="G120" s="203"/>
      <c r="H120" s="203"/>
      <c r="I120" s="114"/>
      <c r="J120" s="203"/>
      <c r="K120" s="203"/>
      <c r="L120" s="203"/>
      <c r="M120" s="108" t="str">
        <f t="shared" si="7"/>
        <v>0%</v>
      </c>
    </row>
    <row r="121" spans="1:27" ht="20.100000000000001" hidden="1" customHeight="1" outlineLevel="1" x14ac:dyDescent="0.25">
      <c r="B121" s="131"/>
      <c r="C121" s="74" t="s">
        <v>68</v>
      </c>
      <c r="D121" s="106" t="s">
        <v>36</v>
      </c>
      <c r="E121" s="203"/>
      <c r="F121" s="203"/>
      <c r="G121" s="203"/>
      <c r="H121" s="203"/>
      <c r="I121" s="95"/>
      <c r="J121" s="203"/>
      <c r="K121" s="203"/>
      <c r="L121" s="203"/>
      <c r="M121" s="108" t="str">
        <f t="shared" si="6"/>
        <v>0%</v>
      </c>
    </row>
    <row r="122" spans="1:27" ht="16.5" customHeight="1" collapsed="1" x14ac:dyDescent="0.25">
      <c r="B122" s="131"/>
      <c r="C122" s="74"/>
      <c r="D122" s="91" t="s">
        <v>23</v>
      </c>
      <c r="E122" s="96"/>
      <c r="F122" s="96"/>
      <c r="G122" s="96"/>
      <c r="H122" s="96"/>
      <c r="I122" s="96"/>
      <c r="J122" s="96"/>
      <c r="K122" s="96"/>
      <c r="L122" s="96"/>
      <c r="M122" s="94">
        <f>+M101+M102+M103+M104+M105+M106+M107+M108+M109+M110+M111+M112+M114+M115+M116+M117+M118+M119+M120+M121</f>
        <v>0</v>
      </c>
    </row>
    <row r="123" spans="1:27" ht="16.5" customHeight="1" x14ac:dyDescent="0.25">
      <c r="B123" s="131"/>
      <c r="C123" s="74"/>
      <c r="D123" s="207" t="s">
        <v>69</v>
      </c>
      <c r="E123" s="207"/>
      <c r="F123" s="207"/>
      <c r="G123" s="207"/>
      <c r="H123" s="207"/>
      <c r="I123" s="207"/>
      <c r="J123" s="207"/>
      <c r="K123" s="207"/>
      <c r="L123" s="207"/>
      <c r="M123" s="94"/>
    </row>
    <row r="124" spans="1:27" ht="100.5" customHeight="1" x14ac:dyDescent="0.25">
      <c r="B124" s="131"/>
      <c r="C124" s="115"/>
      <c r="D124" s="208" t="s">
        <v>70</v>
      </c>
      <c r="E124" s="208"/>
      <c r="F124" s="208"/>
      <c r="G124" s="208"/>
      <c r="H124" s="115"/>
      <c r="I124" s="115"/>
      <c r="J124" s="208" t="s">
        <v>71</v>
      </c>
      <c r="K124" s="208"/>
      <c r="L124" s="208"/>
      <c r="M124" s="58"/>
    </row>
    <row r="125" spans="1:27" ht="14.25" hidden="1" customHeight="1" x14ac:dyDescent="0.25">
      <c r="B125" s="138"/>
      <c r="I125" s="116"/>
      <c r="J125" s="116"/>
      <c r="M125" s="101"/>
      <c r="N125" s="143" t="s">
        <v>72</v>
      </c>
    </row>
    <row r="126" spans="1:27" ht="20.100000000000001" customHeight="1" x14ac:dyDescent="0.25">
      <c r="B126" s="140" t="s">
        <v>73</v>
      </c>
      <c r="C126" s="102"/>
      <c r="D126" s="194" t="s">
        <v>140</v>
      </c>
      <c r="E126" s="194"/>
      <c r="F126" s="194"/>
      <c r="G126" s="194"/>
      <c r="H126" s="194"/>
      <c r="I126" s="194"/>
      <c r="J126" s="194"/>
      <c r="K126" s="194"/>
      <c r="L126" s="194"/>
      <c r="M126" s="104"/>
    </row>
    <row r="127" spans="1:27" ht="20.100000000000001" customHeight="1" x14ac:dyDescent="0.25">
      <c r="B127" s="131"/>
      <c r="C127" s="205" t="s">
        <v>36</v>
      </c>
      <c r="D127" s="205"/>
      <c r="E127" s="75"/>
      <c r="F127" s="75"/>
      <c r="G127" s="75"/>
      <c r="H127" s="75"/>
      <c r="I127" s="77"/>
      <c r="J127" s="75"/>
      <c r="K127" s="75"/>
      <c r="L127" s="75"/>
      <c r="M127" s="117">
        <f>IF(C127="da",5%,0%)</f>
        <v>0</v>
      </c>
    </row>
    <row r="128" spans="1:27" s="127" customFormat="1" ht="15.75" thickBot="1" x14ac:dyDescent="0.3">
      <c r="A128" s="100"/>
      <c r="B128" s="144"/>
      <c r="C128" s="118"/>
      <c r="D128" s="119"/>
      <c r="E128" s="119"/>
      <c r="F128" s="119"/>
      <c r="G128" s="119"/>
      <c r="H128" s="119"/>
      <c r="I128" s="119"/>
      <c r="J128" s="119"/>
      <c r="K128" s="119"/>
      <c r="L128" s="119"/>
      <c r="M128" s="12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</row>
    <row r="129" spans="1:27" s="127" customFormat="1" ht="15.75" thickBot="1" x14ac:dyDescent="0.3">
      <c r="A129" s="100"/>
      <c r="B129" s="74"/>
      <c r="C129" s="74"/>
      <c r="D129" s="75"/>
      <c r="E129" s="206"/>
      <c r="F129" s="206"/>
      <c r="G129" s="206"/>
      <c r="H129" s="206"/>
      <c r="I129" s="206"/>
      <c r="J129" s="206"/>
      <c r="K129" s="121"/>
      <c r="L129" s="121"/>
      <c r="M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  <c r="AA129" s="100"/>
    </row>
    <row r="130" spans="1:27" s="127" customFormat="1" ht="15.75" customHeight="1" thickBot="1" x14ac:dyDescent="0.3">
      <c r="A130" s="100"/>
      <c r="B130" s="145" t="s">
        <v>22</v>
      </c>
      <c r="C130" s="122"/>
      <c r="D130" s="123" t="str">
        <f>IF(M130&gt;50%,"Kapitalni rabat može iznositi najviše do 50% ukupno isplaćenog iznosa iznosa glavnice kredita","")</f>
        <v/>
      </c>
      <c r="E130" s="124"/>
      <c r="F130" s="124"/>
      <c r="G130" s="124"/>
      <c r="H130" s="124"/>
      <c r="I130" s="124"/>
      <c r="J130" s="124"/>
      <c r="K130" s="124"/>
      <c r="L130" s="124"/>
      <c r="M130" s="125">
        <f>K20+K35+K50+K65+K95+M122+M127+K80</f>
        <v>0.4</v>
      </c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  <c r="AA130" s="100"/>
    </row>
    <row r="131" spans="1:27" s="127" customFormat="1" ht="15" x14ac:dyDescent="0.25">
      <c r="A131" s="100"/>
      <c r="B131" s="74"/>
      <c r="C131" s="74"/>
      <c r="D131" s="75"/>
      <c r="E131" s="75"/>
      <c r="F131" s="75"/>
      <c r="G131" s="75"/>
      <c r="H131" s="75"/>
      <c r="I131" s="75"/>
      <c r="J131" s="75"/>
      <c r="K131" s="75"/>
      <c r="L131" s="75"/>
      <c r="M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</row>
    <row r="132" spans="1:27" s="127" customFormat="1" ht="16.5" x14ac:dyDescent="0.2">
      <c r="A132" s="100"/>
      <c r="B132" s="146">
        <v>2</v>
      </c>
      <c r="C132" s="147" t="s">
        <v>75</v>
      </c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</row>
    <row r="133" spans="1:27" s="127" customFormat="1" ht="16.5" x14ac:dyDescent="0.25">
      <c r="A133" s="100"/>
      <c r="B133" s="148"/>
      <c r="C133" s="193"/>
      <c r="D133" s="193"/>
      <c r="E133" s="193"/>
      <c r="F133" s="193"/>
      <c r="G133" s="193"/>
      <c r="H133" s="193"/>
      <c r="I133" s="193"/>
      <c r="J133" s="193"/>
      <c r="K133" s="193"/>
      <c r="L133" s="193"/>
      <c r="M133" s="193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</row>
    <row r="134" spans="1:27" s="127" customFormat="1" x14ac:dyDescent="0.25">
      <c r="A134" s="100"/>
      <c r="B134" s="77"/>
      <c r="C134" s="77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</row>
  </sheetData>
  <sheetProtection algorithmName="SHA-512" hashValue="rdu+TUbv4f2kfB9h2BW0NMwcBnSRUaQ1bm/GRGF6KZHRZJQPzl+DC9CsDDAV6utTB3Eil6O0ifyo9ja91f7jHg==" saltValue="ReGE+zDjx36XiK6gGsyiFw==" spinCount="100000" sheet="1" objects="1" scenarios="1"/>
  <dataConsolidate/>
  <mergeCells count="131">
    <mergeCell ref="D126:L126"/>
    <mergeCell ref="C127:D127"/>
    <mergeCell ref="E129:J129"/>
    <mergeCell ref="C133:M133"/>
    <mergeCell ref="E120:H120"/>
    <mergeCell ref="J120:L120"/>
    <mergeCell ref="E121:H121"/>
    <mergeCell ref="J121:L121"/>
    <mergeCell ref="D123:L123"/>
    <mergeCell ref="D124:G124"/>
    <mergeCell ref="J124:L124"/>
    <mergeCell ref="E117:H117"/>
    <mergeCell ref="J117:L117"/>
    <mergeCell ref="E118:H118"/>
    <mergeCell ref="J118:L118"/>
    <mergeCell ref="E119:H119"/>
    <mergeCell ref="J119:L119"/>
    <mergeCell ref="E114:H114"/>
    <mergeCell ref="J114:L114"/>
    <mergeCell ref="E115:H115"/>
    <mergeCell ref="J115:L115"/>
    <mergeCell ref="E116:H116"/>
    <mergeCell ref="J116:L116"/>
    <mergeCell ref="E111:H111"/>
    <mergeCell ref="J111:L111"/>
    <mergeCell ref="E112:H112"/>
    <mergeCell ref="J112:L112"/>
    <mergeCell ref="D113:H113"/>
    <mergeCell ref="J113:L113"/>
    <mergeCell ref="E108:H108"/>
    <mergeCell ref="J108:L108"/>
    <mergeCell ref="E109:H109"/>
    <mergeCell ref="J109:L109"/>
    <mergeCell ref="E110:H110"/>
    <mergeCell ref="J110:L110"/>
    <mergeCell ref="E105:H105"/>
    <mergeCell ref="J105:L105"/>
    <mergeCell ref="E106:H106"/>
    <mergeCell ref="J106:L106"/>
    <mergeCell ref="E107:H107"/>
    <mergeCell ref="J107:L107"/>
    <mergeCell ref="E102:H102"/>
    <mergeCell ref="J102:L102"/>
    <mergeCell ref="E103:H103"/>
    <mergeCell ref="J103:L103"/>
    <mergeCell ref="E104:H104"/>
    <mergeCell ref="J104:L104"/>
    <mergeCell ref="D99:J99"/>
    <mergeCell ref="D100:H100"/>
    <mergeCell ref="I100:L100"/>
    <mergeCell ref="N100:U100"/>
    <mergeCell ref="E101:H101"/>
    <mergeCell ref="J101:L101"/>
    <mergeCell ref="D91:J91"/>
    <mergeCell ref="D92:J92"/>
    <mergeCell ref="D93:J93"/>
    <mergeCell ref="D94:J94"/>
    <mergeCell ref="D95:I95"/>
    <mergeCell ref="C97:M97"/>
    <mergeCell ref="D85:J85"/>
    <mergeCell ref="D86:J86"/>
    <mergeCell ref="D87:J87"/>
    <mergeCell ref="D88:J88"/>
    <mergeCell ref="D89:J89"/>
    <mergeCell ref="D90:J90"/>
    <mergeCell ref="D76:J76"/>
    <mergeCell ref="D77:J77"/>
    <mergeCell ref="D78:J78"/>
    <mergeCell ref="D79:J79"/>
    <mergeCell ref="D80:I80"/>
    <mergeCell ref="E83:M83"/>
    <mergeCell ref="D70:J70"/>
    <mergeCell ref="D71:J71"/>
    <mergeCell ref="D72:J72"/>
    <mergeCell ref="D73:J73"/>
    <mergeCell ref="D74:J74"/>
    <mergeCell ref="D75:J75"/>
    <mergeCell ref="D61:J61"/>
    <mergeCell ref="D62:J62"/>
    <mergeCell ref="D63:J63"/>
    <mergeCell ref="D64:J64"/>
    <mergeCell ref="D65:I65"/>
    <mergeCell ref="E68:M68"/>
    <mergeCell ref="D55:J55"/>
    <mergeCell ref="D56:J56"/>
    <mergeCell ref="D57:J57"/>
    <mergeCell ref="D58:J58"/>
    <mergeCell ref="D59:J59"/>
    <mergeCell ref="D60:J60"/>
    <mergeCell ref="D46:J46"/>
    <mergeCell ref="D47:J47"/>
    <mergeCell ref="D48:J48"/>
    <mergeCell ref="D49:J49"/>
    <mergeCell ref="D50:I50"/>
    <mergeCell ref="E53:M53"/>
    <mergeCell ref="D40:J40"/>
    <mergeCell ref="D41:J41"/>
    <mergeCell ref="D42:J42"/>
    <mergeCell ref="D43:J43"/>
    <mergeCell ref="D44:J44"/>
    <mergeCell ref="D45:J45"/>
    <mergeCell ref="D31:J31"/>
    <mergeCell ref="D32:J32"/>
    <mergeCell ref="D33:J33"/>
    <mergeCell ref="D34:J34"/>
    <mergeCell ref="D35:I35"/>
    <mergeCell ref="E38:M38"/>
    <mergeCell ref="D25:J25"/>
    <mergeCell ref="D26:J26"/>
    <mergeCell ref="D27:J27"/>
    <mergeCell ref="D28:J28"/>
    <mergeCell ref="D29:J29"/>
    <mergeCell ref="D30:J30"/>
    <mergeCell ref="D17:J17"/>
    <mergeCell ref="O17:V17"/>
    <mergeCell ref="D18:J18"/>
    <mergeCell ref="D19:J19"/>
    <mergeCell ref="D20:I20"/>
    <mergeCell ref="E23:M23"/>
    <mergeCell ref="D11:J11"/>
    <mergeCell ref="D12:J12"/>
    <mergeCell ref="D13:J13"/>
    <mergeCell ref="D14:J14"/>
    <mergeCell ref="D15:J15"/>
    <mergeCell ref="D16:J16"/>
    <mergeCell ref="D1:M1"/>
    <mergeCell ref="B2:M3"/>
    <mergeCell ref="B4:M4"/>
    <mergeCell ref="C6:J6"/>
    <mergeCell ref="E8:M8"/>
    <mergeCell ref="D10:J10"/>
  </mergeCells>
  <conditionalFormatting sqref="C127:D127">
    <cfRule type="cellIs" dxfId="49" priority="21" operator="equal">
      <formula>"(odaberite)"</formula>
    </cfRule>
    <cfRule type="cellIs" dxfId="48" priority="27" operator="equal">
      <formula>"molimo odaberite"</formula>
    </cfRule>
  </conditionalFormatting>
  <conditionalFormatting sqref="D7">
    <cfRule type="cellIs" dxfId="47" priority="12" operator="equal">
      <formula>"(odaberite iz popisa)"</formula>
    </cfRule>
  </conditionalFormatting>
  <conditionalFormatting sqref="D22">
    <cfRule type="cellIs" dxfId="46" priority="11" operator="equal">
      <formula>"(odaberite iz popisa)"</formula>
    </cfRule>
  </conditionalFormatting>
  <conditionalFormatting sqref="D37">
    <cfRule type="cellIs" dxfId="45" priority="10" operator="equal">
      <formula>"(odaberite iz popisa)"</formula>
    </cfRule>
  </conditionalFormatting>
  <conditionalFormatting sqref="D52">
    <cfRule type="cellIs" dxfId="44" priority="9" operator="equal">
      <formula>"(odaberite iz popisa)"</formula>
    </cfRule>
  </conditionalFormatting>
  <conditionalFormatting sqref="D67">
    <cfRule type="cellIs" dxfId="43" priority="2" operator="equal">
      <formula>"(odaberite iz popisa)"</formula>
    </cfRule>
  </conditionalFormatting>
  <conditionalFormatting sqref="D82">
    <cfRule type="cellIs" dxfId="42" priority="1" operator="equal">
      <formula>"(odaberite iz popisa)"</formula>
    </cfRule>
  </conditionalFormatting>
  <conditionalFormatting sqref="D101:D112">
    <cfRule type="cellIs" dxfId="41" priority="23" operator="equal">
      <formula>"(odaberite)"</formula>
    </cfRule>
  </conditionalFormatting>
  <conditionalFormatting sqref="D114:D121">
    <cfRule type="cellIs" dxfId="40" priority="22" operator="equal">
      <formula>"(odaberite)"</formula>
    </cfRule>
  </conditionalFormatting>
  <conditionalFormatting sqref="E129">
    <cfRule type="cellIs" dxfId="39" priority="29" operator="equal">
      <formula>"Kapitalni rabat može iznositi najviše do 50% ukupno isplaćenog iznosa glavnice kredita"</formula>
    </cfRule>
  </conditionalFormatting>
  <conditionalFormatting sqref="E8:M8">
    <cfRule type="cellIs" dxfId="38" priority="17" operator="equal">
      <formula>"(unesite kratki opis I4.0 rješenja)"</formula>
    </cfRule>
  </conditionalFormatting>
  <conditionalFormatting sqref="E23:M23">
    <cfRule type="cellIs" dxfId="37" priority="16" operator="equal">
      <formula>"(unesite kratki opis I4.0 rješenja)"</formula>
    </cfRule>
  </conditionalFormatting>
  <conditionalFormatting sqref="E38:M38">
    <cfRule type="cellIs" dxfId="36" priority="15" operator="equal">
      <formula>"(unesite kratki opis I4.0 rješenja)"</formula>
    </cfRule>
  </conditionalFormatting>
  <conditionalFormatting sqref="E53:M53">
    <cfRule type="cellIs" dxfId="35" priority="14" operator="equal">
      <formula>"(unesite kratki opis I4.0 rješenja)"</formula>
    </cfRule>
  </conditionalFormatting>
  <conditionalFormatting sqref="E68:M68">
    <cfRule type="cellIs" dxfId="34" priority="4" operator="equal">
      <formula>"(unesite kratki opis I4.0 rješenja)"</formula>
    </cfRule>
  </conditionalFormatting>
  <conditionalFormatting sqref="E83:M83">
    <cfRule type="cellIs" dxfId="33" priority="13" operator="equal">
      <formula>"(unesite kratki opis I4.0 rješenja)"</formula>
    </cfRule>
  </conditionalFormatting>
  <conditionalFormatting sqref="K20:L20">
    <cfRule type="cellIs" dxfId="32" priority="18" operator="equal">
      <formula>"(odaberite)"</formula>
    </cfRule>
  </conditionalFormatting>
  <conditionalFormatting sqref="K35:L35">
    <cfRule type="cellIs" dxfId="31" priority="8" operator="equal">
      <formula>"(odaberite)"</formula>
    </cfRule>
  </conditionalFormatting>
  <conditionalFormatting sqref="K50:L50">
    <cfRule type="cellIs" dxfId="30" priority="7" operator="equal">
      <formula>"(odaberite)"</formula>
    </cfRule>
  </conditionalFormatting>
  <conditionalFormatting sqref="K65:L65">
    <cfRule type="cellIs" dxfId="29" priority="6" operator="equal">
      <formula>"(odaberite)"</formula>
    </cfRule>
  </conditionalFormatting>
  <conditionalFormatting sqref="K80:L80">
    <cfRule type="cellIs" dxfId="28" priority="3" operator="equal">
      <formula>"(odaberite)"</formula>
    </cfRule>
  </conditionalFormatting>
  <conditionalFormatting sqref="K95:L95">
    <cfRule type="cellIs" dxfId="27" priority="5" operator="equal">
      <formula>"(odaberite)"</formula>
    </cfRule>
  </conditionalFormatting>
  <conditionalFormatting sqref="M7 M9:M22 M24:M37 M39:M52 M54:M67 M69:M82 M84:M96 M100:M112 M114:M123">
    <cfRule type="cellIs" priority="30" operator="greaterThan">
      <formula>1%</formula>
    </cfRule>
  </conditionalFormatting>
  <conditionalFormatting sqref="M127">
    <cfRule type="cellIs" priority="28" operator="greaterThan">
      <formula>1%</formula>
    </cfRule>
  </conditionalFormatting>
  <conditionalFormatting sqref="O16">
    <cfRule type="cellIs" priority="24" operator="greaterThan">
      <formula>1%</formula>
    </cfRule>
  </conditionalFormatting>
  <conditionalFormatting sqref="O17">
    <cfRule type="cellIs" dxfId="26" priority="25" operator="equal">
      <formula>0</formula>
    </cfRule>
  </conditionalFormatting>
  <conditionalFormatting sqref="X17">
    <cfRule type="cellIs" priority="26" operator="greaterThan">
      <formula>1%</formula>
    </cfRule>
  </conditionalFormatting>
  <conditionalFormatting sqref="Z29">
    <cfRule type="cellIs" dxfId="25" priority="19" operator="equal">
      <formula>"(odaberite)"</formula>
    </cfRule>
  </conditionalFormatting>
  <conditionalFormatting sqref="AA29">
    <cfRule type="cellIs" priority="20" operator="greaterThan">
      <formula>1%</formula>
    </cfRule>
  </conditionalFormatting>
  <dataValidations count="3">
    <dataValidation type="list" allowBlank="1" showInputMessage="1" showErrorMessage="1" sqref="D101:D112 D114:D121" xr:uid="{9940C786-EC79-4924-98B5-67284C1CF7C0}">
      <formula1>d1a</formula1>
    </dataValidation>
    <dataValidation type="list" allowBlank="1" showInputMessage="1" showErrorMessage="1" sqref="C127:D127" xr:uid="{B95834BB-2544-4EDB-B42A-6815481ECBB5}">
      <formula1>da1ne</formula1>
    </dataValidation>
    <dataValidation type="list" allowBlank="1" showInputMessage="1" showErrorMessage="1" sqref="D7 D37 D22 D52 D67 D82" xr:uid="{3F5B200A-1C76-4F32-BE70-DEB6916C49C0}">
      <formula1>popisrj</formula1>
    </dataValidation>
  </dataValidations>
  <hyperlinks>
    <hyperlink ref="C132" r:id="rId1" xr:uid="{5DB6FA34-025E-4508-87FD-8CF4D813F6EB}"/>
    <hyperlink ref="C97:M97" location="'Popis I4.0 rješenja'!Print_Area" display="'Popis I4.0 rješenja'!Print_Area" xr:uid="{FB1C9C5B-8A7D-4EDC-B2E7-CB9E8234ED62}"/>
  </hyperlinks>
  <pageMargins left="0.7" right="0.7" top="0.75" bottom="0.75" header="0.3" footer="0.3"/>
  <pageSetup paperSize="9" scale="57" fitToHeight="0" orientation="portrait" r:id="rId2"/>
  <headerFooter>
    <oddFooter>&amp;L&amp;P</oddFooter>
  </headerFooter>
  <rowBreaks count="2" manualBreakCount="2">
    <brk id="36" min="1" max="13" man="1"/>
    <brk id="112" min="1" max="13" man="1"/>
  </rowBreaks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A619D-BBE8-45F2-A388-26500B322D0E}">
  <sheetPr>
    <pageSetUpPr fitToPage="1"/>
  </sheetPr>
  <dimension ref="A1:AA134"/>
  <sheetViews>
    <sheetView showGridLines="0" topLeftCell="A106" zoomScale="80" zoomScaleNormal="80" workbookViewId="0">
      <selection activeCell="B2" sqref="B2:M3"/>
    </sheetView>
  </sheetViews>
  <sheetFormatPr defaultColWidth="9.140625" defaultRowHeight="12.75" outlineLevelRow="1" x14ac:dyDescent="0.25"/>
  <cols>
    <col min="1" max="1" width="3.7109375" style="6" customWidth="1"/>
    <col min="2" max="3" width="5.28515625" style="5" customWidth="1"/>
    <col min="4" max="4" width="13" style="6" customWidth="1"/>
    <col min="5" max="5" width="10.7109375" style="6" customWidth="1"/>
    <col min="6" max="7" width="9.140625" style="6"/>
    <col min="8" max="8" width="13.7109375" style="6" customWidth="1"/>
    <col min="9" max="9" width="9.140625" style="6" customWidth="1"/>
    <col min="10" max="11" width="17.42578125" style="6" customWidth="1"/>
    <col min="12" max="12" width="20.140625" style="6" customWidth="1"/>
    <col min="13" max="13" width="20.7109375" style="6" customWidth="1"/>
    <col min="14" max="14" width="9.140625" style="14" customWidth="1"/>
    <col min="15" max="16384" width="9.140625" style="6"/>
  </cols>
  <sheetData>
    <row r="1" spans="2:20" ht="41.25" customHeight="1" x14ac:dyDescent="0.25">
      <c r="B1" s="36"/>
      <c r="C1" s="36"/>
      <c r="D1" s="188" t="s">
        <v>0</v>
      </c>
      <c r="E1" s="188"/>
      <c r="F1" s="188"/>
      <c r="G1" s="188"/>
      <c r="H1" s="188"/>
      <c r="I1" s="188"/>
      <c r="J1" s="188"/>
      <c r="K1" s="188"/>
      <c r="L1" s="188"/>
      <c r="M1" s="188"/>
    </row>
    <row r="2" spans="2:20" ht="24" customHeight="1" x14ac:dyDescent="0.25">
      <c r="B2" s="189" t="s">
        <v>132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</row>
    <row r="3" spans="2:20" s="14" customFormat="1" ht="49.5" customHeight="1" x14ac:dyDescent="0.25"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</row>
    <row r="4" spans="2:20" ht="156.75" customHeight="1" x14ac:dyDescent="0.25">
      <c r="B4" s="170" t="s">
        <v>133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</row>
    <row r="5" spans="2:20" ht="13.5" thickBot="1" x14ac:dyDescent="0.3">
      <c r="D5" s="8"/>
      <c r="M5" s="7"/>
    </row>
    <row r="6" spans="2:20" ht="60" customHeight="1" x14ac:dyDescent="0.2">
      <c r="B6" s="73" t="s">
        <v>1</v>
      </c>
      <c r="C6" s="171" t="s">
        <v>134</v>
      </c>
      <c r="D6" s="172"/>
      <c r="E6" s="172"/>
      <c r="F6" s="172"/>
      <c r="G6" s="172"/>
      <c r="H6" s="172"/>
      <c r="I6" s="172"/>
      <c r="J6" s="172"/>
      <c r="K6" s="71" t="s">
        <v>2</v>
      </c>
      <c r="L6" s="72">
        <v>2000000</v>
      </c>
      <c r="M6" s="66"/>
    </row>
    <row r="7" spans="2:20" ht="20.100000000000001" customHeight="1" x14ac:dyDescent="0.25">
      <c r="B7" s="19"/>
      <c r="C7" s="74" t="s">
        <v>3</v>
      </c>
      <c r="D7" s="75" t="s">
        <v>76</v>
      </c>
      <c r="E7" s="75"/>
      <c r="F7" s="75"/>
      <c r="G7" s="75"/>
      <c r="H7" s="75"/>
      <c r="I7" s="75"/>
      <c r="J7" s="75"/>
      <c r="K7" s="75"/>
      <c r="L7" s="75"/>
      <c r="M7" s="76"/>
    </row>
    <row r="8" spans="2:20" ht="20.100000000000001" customHeight="1" x14ac:dyDescent="0.25">
      <c r="B8" s="19"/>
      <c r="C8" s="74"/>
      <c r="D8" s="75" t="s">
        <v>5</v>
      </c>
      <c r="E8" s="191" t="s">
        <v>128</v>
      </c>
      <c r="F8" s="191"/>
      <c r="G8" s="191"/>
      <c r="H8" s="191"/>
      <c r="I8" s="191"/>
      <c r="J8" s="191"/>
      <c r="K8" s="191"/>
      <c r="L8" s="191"/>
      <c r="M8" s="192"/>
    </row>
    <row r="9" spans="2:20" ht="28.5" x14ac:dyDescent="0.25">
      <c r="B9" s="19"/>
      <c r="C9" s="74"/>
      <c r="D9" s="78" t="s">
        <v>7</v>
      </c>
      <c r="E9" s="75"/>
      <c r="F9" s="75"/>
      <c r="G9" s="78"/>
      <c r="H9" s="79"/>
      <c r="I9" s="78"/>
      <c r="J9" s="80"/>
      <c r="K9" s="81" t="s">
        <v>8</v>
      </c>
      <c r="L9" s="80" t="s">
        <v>9</v>
      </c>
      <c r="M9" s="82" t="s">
        <v>10</v>
      </c>
      <c r="Q9" s="61"/>
    </row>
    <row r="10" spans="2:20" ht="22.5" customHeight="1" x14ac:dyDescent="0.25">
      <c r="B10" s="19"/>
      <c r="C10" s="74" t="s">
        <v>11</v>
      </c>
      <c r="D10" s="164" t="s">
        <v>82</v>
      </c>
      <c r="E10" s="164"/>
      <c r="F10" s="164"/>
      <c r="G10" s="164"/>
      <c r="H10" s="164"/>
      <c r="I10" s="164"/>
      <c r="J10" s="164"/>
      <c r="K10" s="83">
        <v>5</v>
      </c>
      <c r="L10" s="84">
        <v>200000</v>
      </c>
      <c r="M10" s="85">
        <f>K10*L10</f>
        <v>1000000</v>
      </c>
      <c r="N10" s="67"/>
      <c r="O10" s="68"/>
      <c r="P10" s="68"/>
      <c r="Q10" s="68"/>
      <c r="R10" s="68"/>
      <c r="S10" s="68"/>
      <c r="T10" s="68"/>
    </row>
    <row r="11" spans="2:20" ht="20.100000000000001" customHeight="1" x14ac:dyDescent="0.25">
      <c r="B11" s="19"/>
      <c r="C11" s="74" t="s">
        <v>12</v>
      </c>
      <c r="D11" s="164"/>
      <c r="E11" s="164"/>
      <c r="F11" s="164"/>
      <c r="G11" s="164"/>
      <c r="H11" s="164"/>
      <c r="I11" s="164"/>
      <c r="J11" s="164"/>
      <c r="K11" s="86"/>
      <c r="L11" s="87"/>
      <c r="M11" s="85">
        <f>+K11*L11</f>
        <v>0</v>
      </c>
      <c r="N11" s="6"/>
    </row>
    <row r="12" spans="2:20" ht="20.100000000000001" customHeight="1" x14ac:dyDescent="0.25">
      <c r="B12" s="19"/>
      <c r="C12" s="74" t="s">
        <v>13</v>
      </c>
      <c r="D12" s="164"/>
      <c r="E12" s="164"/>
      <c r="F12" s="164"/>
      <c r="G12" s="164"/>
      <c r="H12" s="164"/>
      <c r="I12" s="164"/>
      <c r="J12" s="164"/>
      <c r="K12" s="86"/>
      <c r="L12" s="87"/>
      <c r="M12" s="85">
        <f t="shared" ref="M12:M19" si="0">+K12*L12</f>
        <v>0</v>
      </c>
    </row>
    <row r="13" spans="2:20" ht="20.100000000000001" customHeight="1" x14ac:dyDescent="0.25">
      <c r="B13" s="19"/>
      <c r="C13" s="74" t="s">
        <v>14</v>
      </c>
      <c r="D13" s="164"/>
      <c r="E13" s="164"/>
      <c r="F13" s="164"/>
      <c r="G13" s="164"/>
      <c r="H13" s="164"/>
      <c r="I13" s="164"/>
      <c r="J13" s="164"/>
      <c r="K13" s="86"/>
      <c r="L13" s="87"/>
      <c r="M13" s="85">
        <f t="shared" si="0"/>
        <v>0</v>
      </c>
    </row>
    <row r="14" spans="2:20" ht="20.100000000000001" customHeight="1" x14ac:dyDescent="0.25">
      <c r="B14" s="19"/>
      <c r="C14" s="74" t="s">
        <v>15</v>
      </c>
      <c r="D14" s="164"/>
      <c r="E14" s="164"/>
      <c r="F14" s="164"/>
      <c r="G14" s="164"/>
      <c r="H14" s="164"/>
      <c r="I14" s="164"/>
      <c r="J14" s="164"/>
      <c r="K14" s="86"/>
      <c r="L14" s="87"/>
      <c r="M14" s="85">
        <f t="shared" si="0"/>
        <v>0</v>
      </c>
    </row>
    <row r="15" spans="2:20" ht="20.100000000000001" hidden="1" customHeight="1" outlineLevel="1" x14ac:dyDescent="0.25">
      <c r="B15" s="19"/>
      <c r="C15" s="74" t="s">
        <v>16</v>
      </c>
      <c r="D15" s="164"/>
      <c r="E15" s="164"/>
      <c r="F15" s="164"/>
      <c r="G15" s="164"/>
      <c r="H15" s="164"/>
      <c r="I15" s="164"/>
      <c r="J15" s="164"/>
      <c r="K15" s="86"/>
      <c r="L15" s="88"/>
      <c r="M15" s="85">
        <f t="shared" si="0"/>
        <v>0</v>
      </c>
    </row>
    <row r="16" spans="2:20" ht="20.100000000000001" hidden="1" customHeight="1" outlineLevel="1" x14ac:dyDescent="0.25">
      <c r="B16" s="19"/>
      <c r="C16" s="74" t="s">
        <v>17</v>
      </c>
      <c r="D16" s="164"/>
      <c r="E16" s="164"/>
      <c r="F16" s="164"/>
      <c r="G16" s="164"/>
      <c r="H16" s="164"/>
      <c r="I16" s="164"/>
      <c r="J16" s="164"/>
      <c r="K16" s="86"/>
      <c r="L16" s="88"/>
      <c r="M16" s="85">
        <f t="shared" si="0"/>
        <v>0</v>
      </c>
      <c r="O16" s="46"/>
    </row>
    <row r="17" spans="2:27" ht="20.100000000000001" hidden="1" customHeight="1" outlineLevel="1" x14ac:dyDescent="0.25">
      <c r="B17" s="19"/>
      <c r="C17" s="74" t="s">
        <v>18</v>
      </c>
      <c r="D17" s="164"/>
      <c r="E17" s="164"/>
      <c r="F17" s="164"/>
      <c r="G17" s="164"/>
      <c r="H17" s="164"/>
      <c r="I17" s="164"/>
      <c r="J17" s="164"/>
      <c r="K17" s="86"/>
      <c r="L17" s="88"/>
      <c r="M17" s="85">
        <f t="shared" si="0"/>
        <v>0</v>
      </c>
      <c r="O17" s="183"/>
      <c r="P17" s="183"/>
      <c r="Q17" s="183"/>
      <c r="R17" s="183"/>
      <c r="S17" s="183"/>
      <c r="T17" s="183"/>
      <c r="U17" s="183"/>
      <c r="V17" s="183"/>
      <c r="W17" s="30"/>
      <c r="X17" s="46"/>
    </row>
    <row r="18" spans="2:27" ht="20.100000000000001" hidden="1" customHeight="1" outlineLevel="1" x14ac:dyDescent="0.25">
      <c r="B18" s="19"/>
      <c r="C18" s="74" t="s">
        <v>19</v>
      </c>
      <c r="D18" s="164"/>
      <c r="E18" s="164"/>
      <c r="F18" s="164"/>
      <c r="G18" s="164"/>
      <c r="H18" s="164"/>
      <c r="I18" s="164"/>
      <c r="J18" s="164"/>
      <c r="K18" s="86"/>
      <c r="L18" s="88"/>
      <c r="M18" s="85">
        <f t="shared" si="0"/>
        <v>0</v>
      </c>
    </row>
    <row r="19" spans="2:27" ht="20.100000000000001" hidden="1" customHeight="1" outlineLevel="1" x14ac:dyDescent="0.25">
      <c r="B19" s="19"/>
      <c r="C19" s="74" t="s">
        <v>20</v>
      </c>
      <c r="D19" s="164"/>
      <c r="E19" s="164"/>
      <c r="F19" s="164"/>
      <c r="G19" s="164"/>
      <c r="H19" s="164"/>
      <c r="I19" s="164"/>
      <c r="J19" s="164"/>
      <c r="K19" s="86"/>
      <c r="L19" s="88"/>
      <c r="M19" s="85">
        <f t="shared" si="0"/>
        <v>0</v>
      </c>
    </row>
    <row r="20" spans="2:27" ht="20.100000000000001" customHeight="1" collapsed="1" x14ac:dyDescent="0.25">
      <c r="B20" s="19"/>
      <c r="C20" s="74"/>
      <c r="D20" s="167" t="s">
        <v>21</v>
      </c>
      <c r="E20" s="167"/>
      <c r="F20" s="167"/>
      <c r="G20" s="167"/>
      <c r="H20" s="167"/>
      <c r="I20" s="167"/>
      <c r="J20" s="86" t="str">
        <f>IF(M21="10%","Da","Ne")</f>
        <v>Da</v>
      </c>
      <c r="K20" s="89" t="str">
        <f>IF(M21&gt;="10%","10%","0%")</f>
        <v>10%</v>
      </c>
      <c r="L20" s="89" t="s">
        <v>22</v>
      </c>
      <c r="M20" s="90">
        <f>SUM(M10:M19)</f>
        <v>1000000</v>
      </c>
    </row>
    <row r="21" spans="2:27" ht="20.100000000000001" customHeight="1" x14ac:dyDescent="0.25">
      <c r="B21" s="19"/>
      <c r="C21" s="74"/>
      <c r="D21" s="91" t="s">
        <v>23</v>
      </c>
      <c r="E21" s="77"/>
      <c r="F21" s="77"/>
      <c r="G21" s="77"/>
      <c r="H21" s="77"/>
      <c r="I21" s="77"/>
      <c r="J21" s="75"/>
      <c r="K21" s="75"/>
      <c r="L21" s="75"/>
      <c r="M21" s="92" t="str">
        <f>IFERROR(IF((M20/$L$6)&gt;=10%,"10%","0%"),"0%")</f>
        <v>10%</v>
      </c>
    </row>
    <row r="22" spans="2:27" ht="20.100000000000001" customHeight="1" x14ac:dyDescent="0.25">
      <c r="B22" s="19"/>
      <c r="C22" s="74" t="s">
        <v>24</v>
      </c>
      <c r="D22" s="75" t="s">
        <v>76</v>
      </c>
      <c r="E22" s="75"/>
      <c r="F22" s="75"/>
      <c r="G22" s="75"/>
      <c r="H22" s="75"/>
      <c r="I22" s="75"/>
      <c r="J22" s="74"/>
      <c r="K22" s="74"/>
      <c r="L22" s="74"/>
      <c r="M22" s="93"/>
    </row>
    <row r="23" spans="2:27" ht="20.100000000000001" customHeight="1" x14ac:dyDescent="0.25">
      <c r="B23" s="19"/>
      <c r="C23" s="74"/>
      <c r="D23" s="75" t="s">
        <v>5</v>
      </c>
      <c r="E23" s="191" t="s">
        <v>129</v>
      </c>
      <c r="F23" s="191"/>
      <c r="G23" s="191"/>
      <c r="H23" s="191"/>
      <c r="I23" s="191"/>
      <c r="J23" s="191"/>
      <c r="K23" s="191"/>
      <c r="L23" s="191"/>
      <c r="M23" s="192"/>
    </row>
    <row r="24" spans="2:27" ht="28.5" x14ac:dyDescent="0.25">
      <c r="B24" s="19"/>
      <c r="C24" s="74"/>
      <c r="D24" s="78" t="s">
        <v>7</v>
      </c>
      <c r="E24" s="75"/>
      <c r="F24" s="75"/>
      <c r="G24" s="78"/>
      <c r="H24" s="79"/>
      <c r="I24" s="78"/>
      <c r="J24" s="80"/>
      <c r="K24" s="81" t="s">
        <v>8</v>
      </c>
      <c r="L24" s="80" t="s">
        <v>9</v>
      </c>
      <c r="M24" s="82" t="s">
        <v>10</v>
      </c>
    </row>
    <row r="25" spans="2:27" ht="20.100000000000001" customHeight="1" x14ac:dyDescent="0.25">
      <c r="B25" s="19"/>
      <c r="C25" s="74" t="s">
        <v>11</v>
      </c>
      <c r="D25" s="164" t="s">
        <v>82</v>
      </c>
      <c r="E25" s="164"/>
      <c r="F25" s="164"/>
      <c r="G25" s="164"/>
      <c r="H25" s="164"/>
      <c r="I25" s="164"/>
      <c r="J25" s="164"/>
      <c r="K25" s="83">
        <v>1</v>
      </c>
      <c r="L25" s="84">
        <v>200000</v>
      </c>
      <c r="M25" s="85">
        <f>K25*L25</f>
        <v>200000</v>
      </c>
    </row>
    <row r="26" spans="2:27" ht="20.100000000000001" customHeight="1" x14ac:dyDescent="0.25">
      <c r="B26" s="19"/>
      <c r="C26" s="74" t="s">
        <v>12</v>
      </c>
      <c r="D26" s="164"/>
      <c r="E26" s="164"/>
      <c r="F26" s="164"/>
      <c r="G26" s="164"/>
      <c r="H26" s="164"/>
      <c r="I26" s="164"/>
      <c r="J26" s="164"/>
      <c r="K26" s="86"/>
      <c r="L26" s="87"/>
      <c r="M26" s="85">
        <f>+K26*L26</f>
        <v>0</v>
      </c>
    </row>
    <row r="27" spans="2:27" ht="20.100000000000001" customHeight="1" x14ac:dyDescent="0.25">
      <c r="B27" s="19"/>
      <c r="C27" s="74" t="s">
        <v>13</v>
      </c>
      <c r="D27" s="164"/>
      <c r="E27" s="164"/>
      <c r="F27" s="164"/>
      <c r="G27" s="164"/>
      <c r="H27" s="164"/>
      <c r="I27" s="164"/>
      <c r="J27" s="164"/>
      <c r="K27" s="86"/>
      <c r="L27" s="87"/>
      <c r="M27" s="85">
        <f t="shared" ref="M27:M34" si="1">+K27*L27</f>
        <v>0</v>
      </c>
    </row>
    <row r="28" spans="2:27" ht="20.100000000000001" customHeight="1" x14ac:dyDescent="0.25">
      <c r="B28" s="19"/>
      <c r="C28" s="74" t="s">
        <v>14</v>
      </c>
      <c r="D28" s="164"/>
      <c r="E28" s="164"/>
      <c r="F28" s="164"/>
      <c r="G28" s="164"/>
      <c r="H28" s="164"/>
      <c r="I28" s="164"/>
      <c r="J28" s="164"/>
      <c r="K28" s="86"/>
      <c r="L28" s="87"/>
      <c r="M28" s="85">
        <f t="shared" si="1"/>
        <v>0</v>
      </c>
    </row>
    <row r="29" spans="2:27" ht="20.100000000000001" customHeight="1" x14ac:dyDescent="0.25">
      <c r="B29" s="19"/>
      <c r="C29" s="74" t="s">
        <v>15</v>
      </c>
      <c r="D29" s="164"/>
      <c r="E29" s="164"/>
      <c r="F29" s="164"/>
      <c r="G29" s="164"/>
      <c r="H29" s="164"/>
      <c r="I29" s="164"/>
      <c r="J29" s="164"/>
      <c r="K29" s="86"/>
      <c r="L29" s="87"/>
      <c r="M29" s="85">
        <f t="shared" si="1"/>
        <v>0</v>
      </c>
      <c r="P29" s="63"/>
      <c r="Q29" s="63"/>
      <c r="R29" s="63"/>
      <c r="S29" s="63"/>
      <c r="T29" s="63"/>
      <c r="U29" s="63"/>
      <c r="V29" s="63"/>
      <c r="W29" s="63"/>
      <c r="X29" s="62"/>
      <c r="Y29" s="62"/>
      <c r="Z29" s="64"/>
      <c r="AA29" s="46"/>
    </row>
    <row r="30" spans="2:27" ht="20.100000000000001" hidden="1" customHeight="1" outlineLevel="1" x14ac:dyDescent="0.25">
      <c r="B30" s="19"/>
      <c r="C30" s="74" t="s">
        <v>16</v>
      </c>
      <c r="D30" s="164"/>
      <c r="E30" s="164"/>
      <c r="F30" s="164"/>
      <c r="G30" s="164"/>
      <c r="H30" s="164"/>
      <c r="I30" s="164"/>
      <c r="J30" s="164"/>
      <c r="K30" s="86"/>
      <c r="L30" s="88"/>
      <c r="M30" s="85">
        <f t="shared" si="1"/>
        <v>0</v>
      </c>
    </row>
    <row r="31" spans="2:27" ht="20.100000000000001" hidden="1" customHeight="1" outlineLevel="1" x14ac:dyDescent="0.25">
      <c r="B31" s="19"/>
      <c r="C31" s="74" t="s">
        <v>17</v>
      </c>
      <c r="D31" s="164"/>
      <c r="E31" s="164"/>
      <c r="F31" s="164"/>
      <c r="G31" s="164"/>
      <c r="H31" s="164"/>
      <c r="I31" s="164"/>
      <c r="J31" s="164"/>
      <c r="K31" s="86"/>
      <c r="L31" s="88"/>
      <c r="M31" s="85">
        <f t="shared" si="1"/>
        <v>0</v>
      </c>
    </row>
    <row r="32" spans="2:27" ht="20.100000000000001" hidden="1" customHeight="1" outlineLevel="1" x14ac:dyDescent="0.25">
      <c r="B32" s="19"/>
      <c r="C32" s="74" t="s">
        <v>18</v>
      </c>
      <c r="D32" s="164"/>
      <c r="E32" s="164"/>
      <c r="F32" s="164"/>
      <c r="G32" s="164"/>
      <c r="H32" s="164"/>
      <c r="I32" s="164"/>
      <c r="J32" s="164"/>
      <c r="K32" s="86"/>
      <c r="L32" s="88"/>
      <c r="M32" s="85">
        <f t="shared" si="1"/>
        <v>0</v>
      </c>
    </row>
    <row r="33" spans="2:24" s="14" customFormat="1" ht="20.100000000000001" hidden="1" customHeight="1" outlineLevel="1" x14ac:dyDescent="0.25">
      <c r="B33" s="19"/>
      <c r="C33" s="74" t="s">
        <v>19</v>
      </c>
      <c r="D33" s="164"/>
      <c r="E33" s="164"/>
      <c r="F33" s="164"/>
      <c r="G33" s="164"/>
      <c r="H33" s="164"/>
      <c r="I33" s="164"/>
      <c r="J33" s="164"/>
      <c r="K33" s="86"/>
      <c r="L33" s="88"/>
      <c r="M33" s="85">
        <f t="shared" si="1"/>
        <v>0</v>
      </c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2:24" s="14" customFormat="1" ht="20.100000000000001" hidden="1" customHeight="1" outlineLevel="1" x14ac:dyDescent="0.25">
      <c r="B34" s="19"/>
      <c r="C34" s="74" t="s">
        <v>20</v>
      </c>
      <c r="D34" s="164"/>
      <c r="E34" s="164"/>
      <c r="F34" s="164"/>
      <c r="G34" s="164"/>
      <c r="H34" s="164"/>
      <c r="I34" s="164"/>
      <c r="J34" s="164"/>
      <c r="K34" s="86"/>
      <c r="L34" s="88"/>
      <c r="M34" s="85">
        <f t="shared" si="1"/>
        <v>0</v>
      </c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2:24" s="14" customFormat="1" ht="20.100000000000001" customHeight="1" collapsed="1" x14ac:dyDescent="0.25">
      <c r="B35" s="19"/>
      <c r="C35" s="74"/>
      <c r="D35" s="167" t="s">
        <v>21</v>
      </c>
      <c r="E35" s="167"/>
      <c r="F35" s="167"/>
      <c r="G35" s="167"/>
      <c r="H35" s="167"/>
      <c r="I35" s="167"/>
      <c r="J35" s="86" t="str">
        <f>IF(M36="10%","Da","Ne")</f>
        <v>Da</v>
      </c>
      <c r="K35" s="89" t="str">
        <f>IF(M36&gt;="10%","10%","0%")</f>
        <v>10%</v>
      </c>
      <c r="L35" s="89" t="s">
        <v>22</v>
      </c>
      <c r="M35" s="90">
        <f>SUM(M25:M34)</f>
        <v>200000</v>
      </c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2:24" s="14" customFormat="1" ht="20.100000000000001" customHeight="1" x14ac:dyDescent="0.25">
      <c r="B36" s="19"/>
      <c r="C36" s="74"/>
      <c r="D36" s="91" t="s">
        <v>23</v>
      </c>
      <c r="E36" s="77"/>
      <c r="F36" s="77"/>
      <c r="G36" s="77"/>
      <c r="H36" s="77"/>
      <c r="I36" s="77"/>
      <c r="J36" s="75"/>
      <c r="K36" s="75"/>
      <c r="L36" s="75"/>
      <c r="M36" s="92" t="str">
        <f>IFERROR(IF((M35/$L$6)&gt;=10%,"10%","0%"),"0%")</f>
        <v>10%</v>
      </c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2:24" s="14" customFormat="1" ht="20.100000000000001" customHeight="1" x14ac:dyDescent="0.25">
      <c r="B37" s="19"/>
      <c r="C37" s="74" t="s">
        <v>25</v>
      </c>
      <c r="D37" s="75" t="s">
        <v>76</v>
      </c>
      <c r="E37" s="75"/>
      <c r="F37" s="75"/>
      <c r="G37" s="75"/>
      <c r="H37" s="75"/>
      <c r="I37" s="75"/>
      <c r="J37" s="75"/>
      <c r="K37" s="75"/>
      <c r="L37" s="75"/>
      <c r="M37" s="94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2:24" s="14" customFormat="1" ht="20.100000000000001" customHeight="1" x14ac:dyDescent="0.25">
      <c r="B38" s="19"/>
      <c r="C38" s="74"/>
      <c r="D38" s="75" t="s">
        <v>5</v>
      </c>
      <c r="E38" s="191" t="s">
        <v>130</v>
      </c>
      <c r="F38" s="191"/>
      <c r="G38" s="191"/>
      <c r="H38" s="191"/>
      <c r="I38" s="191"/>
      <c r="J38" s="191"/>
      <c r="K38" s="191"/>
      <c r="L38" s="191"/>
      <c r="M38" s="192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14" customFormat="1" ht="28.5" x14ac:dyDescent="0.25">
      <c r="B39" s="19"/>
      <c r="C39" s="74"/>
      <c r="D39" s="78" t="s">
        <v>7</v>
      </c>
      <c r="E39" s="75"/>
      <c r="F39" s="75"/>
      <c r="G39" s="78"/>
      <c r="H39" s="79"/>
      <c r="I39" s="78"/>
      <c r="J39" s="80"/>
      <c r="K39" s="81" t="s">
        <v>8</v>
      </c>
      <c r="L39" s="80" t="s">
        <v>9</v>
      </c>
      <c r="M39" s="82" t="s">
        <v>10</v>
      </c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2:24" s="14" customFormat="1" ht="20.100000000000001" customHeight="1" x14ac:dyDescent="0.25">
      <c r="B40" s="19"/>
      <c r="C40" s="74" t="s">
        <v>11</v>
      </c>
      <c r="D40" s="164" t="s">
        <v>82</v>
      </c>
      <c r="E40" s="164"/>
      <c r="F40" s="164"/>
      <c r="G40" s="164"/>
      <c r="H40" s="164"/>
      <c r="I40" s="164"/>
      <c r="J40" s="164"/>
      <c r="K40" s="83">
        <v>3</v>
      </c>
      <c r="L40" s="84">
        <v>200000</v>
      </c>
      <c r="M40" s="85">
        <f>K40*L40</f>
        <v>600000</v>
      </c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2:24" s="14" customFormat="1" ht="20.100000000000001" customHeight="1" x14ac:dyDescent="0.25">
      <c r="B41" s="19"/>
      <c r="C41" s="74" t="s">
        <v>12</v>
      </c>
      <c r="D41" s="164"/>
      <c r="E41" s="164"/>
      <c r="F41" s="164"/>
      <c r="G41" s="164"/>
      <c r="H41" s="164"/>
      <c r="I41" s="164"/>
      <c r="J41" s="164"/>
      <c r="K41" s="86"/>
      <c r="L41" s="87"/>
      <c r="M41" s="85">
        <f>+K41*L41</f>
        <v>0</v>
      </c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2:24" s="14" customFormat="1" ht="20.100000000000001" customHeight="1" x14ac:dyDescent="0.25">
      <c r="B42" s="19"/>
      <c r="C42" s="74" t="s">
        <v>13</v>
      </c>
      <c r="D42" s="164"/>
      <c r="E42" s="164"/>
      <c r="F42" s="164"/>
      <c r="G42" s="164"/>
      <c r="H42" s="164"/>
      <c r="I42" s="164"/>
      <c r="J42" s="164"/>
      <c r="K42" s="86"/>
      <c r="L42" s="87"/>
      <c r="M42" s="85">
        <f t="shared" ref="M42:M49" si="2">+K42*L42</f>
        <v>0</v>
      </c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2:24" s="14" customFormat="1" ht="20.100000000000001" customHeight="1" x14ac:dyDescent="0.25">
      <c r="B43" s="19"/>
      <c r="C43" s="74" t="s">
        <v>14</v>
      </c>
      <c r="D43" s="164"/>
      <c r="E43" s="164"/>
      <c r="F43" s="164"/>
      <c r="G43" s="164"/>
      <c r="H43" s="164"/>
      <c r="I43" s="164"/>
      <c r="J43" s="164"/>
      <c r="K43" s="86"/>
      <c r="L43" s="87"/>
      <c r="M43" s="85">
        <f t="shared" si="2"/>
        <v>0</v>
      </c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2:24" s="14" customFormat="1" ht="20.100000000000001" customHeight="1" x14ac:dyDescent="0.25">
      <c r="B44" s="19"/>
      <c r="C44" s="74" t="s">
        <v>15</v>
      </c>
      <c r="D44" s="164"/>
      <c r="E44" s="164"/>
      <c r="F44" s="164"/>
      <c r="G44" s="164"/>
      <c r="H44" s="164"/>
      <c r="I44" s="164"/>
      <c r="J44" s="164"/>
      <c r="K44" s="86"/>
      <c r="L44" s="87"/>
      <c r="M44" s="85">
        <f t="shared" si="2"/>
        <v>0</v>
      </c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2:24" s="14" customFormat="1" ht="20.100000000000001" hidden="1" customHeight="1" outlineLevel="1" x14ac:dyDescent="0.25">
      <c r="B45" s="19"/>
      <c r="C45" s="74" t="s">
        <v>16</v>
      </c>
      <c r="D45" s="164"/>
      <c r="E45" s="164"/>
      <c r="F45" s="164"/>
      <c r="G45" s="164"/>
      <c r="H45" s="164"/>
      <c r="I45" s="164"/>
      <c r="J45" s="164"/>
      <c r="K45" s="86"/>
      <c r="L45" s="88"/>
      <c r="M45" s="85">
        <f t="shared" si="2"/>
        <v>0</v>
      </c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2:24" s="14" customFormat="1" ht="20.100000000000001" hidden="1" customHeight="1" outlineLevel="1" x14ac:dyDescent="0.25">
      <c r="B46" s="19"/>
      <c r="C46" s="74" t="s">
        <v>17</v>
      </c>
      <c r="D46" s="164"/>
      <c r="E46" s="164"/>
      <c r="F46" s="164"/>
      <c r="G46" s="164"/>
      <c r="H46" s="164"/>
      <c r="I46" s="164"/>
      <c r="J46" s="164"/>
      <c r="K46" s="86"/>
      <c r="L46" s="88"/>
      <c r="M46" s="85">
        <f t="shared" si="2"/>
        <v>0</v>
      </c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2:24" s="14" customFormat="1" ht="20.100000000000001" hidden="1" customHeight="1" outlineLevel="1" x14ac:dyDescent="0.25">
      <c r="B47" s="19"/>
      <c r="C47" s="74" t="s">
        <v>18</v>
      </c>
      <c r="D47" s="164"/>
      <c r="E47" s="164"/>
      <c r="F47" s="164"/>
      <c r="G47" s="164"/>
      <c r="H47" s="164"/>
      <c r="I47" s="164"/>
      <c r="J47" s="164"/>
      <c r="K47" s="86"/>
      <c r="L47" s="88"/>
      <c r="M47" s="85">
        <f t="shared" si="2"/>
        <v>0</v>
      </c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2:24" s="14" customFormat="1" ht="20.100000000000001" hidden="1" customHeight="1" outlineLevel="1" x14ac:dyDescent="0.25">
      <c r="B48" s="19"/>
      <c r="C48" s="74" t="s">
        <v>19</v>
      </c>
      <c r="D48" s="164"/>
      <c r="E48" s="164"/>
      <c r="F48" s="164"/>
      <c r="G48" s="164"/>
      <c r="H48" s="164"/>
      <c r="I48" s="164"/>
      <c r="J48" s="164"/>
      <c r="K48" s="86"/>
      <c r="L48" s="88"/>
      <c r="M48" s="85">
        <f t="shared" si="2"/>
        <v>0</v>
      </c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2:24" s="14" customFormat="1" ht="20.100000000000001" hidden="1" customHeight="1" outlineLevel="1" x14ac:dyDescent="0.25">
      <c r="B49" s="19"/>
      <c r="C49" s="74" t="s">
        <v>20</v>
      </c>
      <c r="D49" s="164"/>
      <c r="E49" s="164"/>
      <c r="F49" s="164"/>
      <c r="G49" s="164"/>
      <c r="H49" s="164"/>
      <c r="I49" s="164"/>
      <c r="J49" s="164"/>
      <c r="K49" s="86"/>
      <c r="L49" s="88"/>
      <c r="M49" s="85">
        <f t="shared" si="2"/>
        <v>0</v>
      </c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2:24" s="14" customFormat="1" ht="20.100000000000001" customHeight="1" collapsed="1" x14ac:dyDescent="0.25">
      <c r="B50" s="19"/>
      <c r="C50" s="74"/>
      <c r="D50" s="167" t="s">
        <v>21</v>
      </c>
      <c r="E50" s="167"/>
      <c r="F50" s="167"/>
      <c r="G50" s="167"/>
      <c r="H50" s="167"/>
      <c r="I50" s="167"/>
      <c r="J50" s="86" t="str">
        <f>IF(M51="10%","Da","Ne")</f>
        <v>Da</v>
      </c>
      <c r="K50" s="89" t="str">
        <f>IF(M51&gt;="10%","10%","0%")</f>
        <v>10%</v>
      </c>
      <c r="L50" s="89" t="s">
        <v>22</v>
      </c>
      <c r="M50" s="90">
        <f>SUM(M40:M49)</f>
        <v>600000</v>
      </c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2:24" s="14" customFormat="1" ht="20.100000000000001" customHeight="1" x14ac:dyDescent="0.25">
      <c r="B51" s="19"/>
      <c r="C51" s="74"/>
      <c r="D51" s="91" t="s">
        <v>23</v>
      </c>
      <c r="E51" s="77"/>
      <c r="F51" s="77"/>
      <c r="G51" s="77"/>
      <c r="H51" s="77"/>
      <c r="I51" s="77"/>
      <c r="J51" s="75"/>
      <c r="K51" s="75"/>
      <c r="L51" s="75"/>
      <c r="M51" s="92" t="str">
        <f>IFERROR(IF((M50/$L$6)&gt;=10%,"10%","0%"),"0%")</f>
        <v>10%</v>
      </c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2:24" s="14" customFormat="1" ht="20.100000000000001" customHeight="1" x14ac:dyDescent="0.25">
      <c r="B52" s="19"/>
      <c r="C52" s="74" t="s">
        <v>26</v>
      </c>
      <c r="D52" s="75" t="s">
        <v>76</v>
      </c>
      <c r="E52" s="75"/>
      <c r="F52" s="75"/>
      <c r="G52" s="75"/>
      <c r="H52" s="75"/>
      <c r="I52" s="75"/>
      <c r="J52" s="75"/>
      <c r="K52" s="75"/>
      <c r="L52" s="75"/>
      <c r="M52" s="7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2:24" s="14" customFormat="1" ht="20.100000000000001" customHeight="1" x14ac:dyDescent="0.25">
      <c r="B53" s="19"/>
      <c r="C53" s="74"/>
      <c r="D53" s="75" t="s">
        <v>5</v>
      </c>
      <c r="E53" s="191" t="s">
        <v>131</v>
      </c>
      <c r="F53" s="191"/>
      <c r="G53" s="191"/>
      <c r="H53" s="191"/>
      <c r="I53" s="191"/>
      <c r="J53" s="191"/>
      <c r="K53" s="191"/>
      <c r="L53" s="191"/>
      <c r="M53" s="192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2:24" s="14" customFormat="1" ht="28.5" x14ac:dyDescent="0.25">
      <c r="B54" s="19"/>
      <c r="C54" s="74"/>
      <c r="D54" s="78" t="s">
        <v>7</v>
      </c>
      <c r="E54" s="75"/>
      <c r="F54" s="75"/>
      <c r="G54" s="78"/>
      <c r="H54" s="79"/>
      <c r="I54" s="78"/>
      <c r="J54" s="80"/>
      <c r="K54" s="81" t="s">
        <v>8</v>
      </c>
      <c r="L54" s="80" t="s">
        <v>9</v>
      </c>
      <c r="M54" s="82" t="s">
        <v>10</v>
      </c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2:24" s="14" customFormat="1" ht="20.100000000000001" customHeight="1" x14ac:dyDescent="0.25">
      <c r="B55" s="19"/>
      <c r="C55" s="74" t="s">
        <v>11</v>
      </c>
      <c r="D55" s="164" t="s">
        <v>82</v>
      </c>
      <c r="E55" s="164"/>
      <c r="F55" s="164"/>
      <c r="G55" s="164"/>
      <c r="H55" s="164"/>
      <c r="I55" s="164"/>
      <c r="J55" s="164"/>
      <c r="K55" s="83">
        <v>1</v>
      </c>
      <c r="L55" s="84">
        <v>200000</v>
      </c>
      <c r="M55" s="85">
        <f>K55*L55</f>
        <v>200000</v>
      </c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2:24" s="14" customFormat="1" ht="20.100000000000001" customHeight="1" x14ac:dyDescent="0.25">
      <c r="B56" s="19"/>
      <c r="C56" s="74" t="s">
        <v>12</v>
      </c>
      <c r="D56" s="164"/>
      <c r="E56" s="164"/>
      <c r="F56" s="164"/>
      <c r="G56" s="164"/>
      <c r="H56" s="164"/>
      <c r="I56" s="164"/>
      <c r="J56" s="164"/>
      <c r="K56" s="86"/>
      <c r="L56" s="87"/>
      <c r="M56" s="85">
        <f>+K56*L56</f>
        <v>0</v>
      </c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2:24" s="14" customFormat="1" ht="20.100000000000001" customHeight="1" x14ac:dyDescent="0.25">
      <c r="B57" s="19"/>
      <c r="C57" s="74" t="s">
        <v>13</v>
      </c>
      <c r="D57" s="164"/>
      <c r="E57" s="164"/>
      <c r="F57" s="164"/>
      <c r="G57" s="164"/>
      <c r="H57" s="164"/>
      <c r="I57" s="164"/>
      <c r="J57" s="164"/>
      <c r="K57" s="86"/>
      <c r="L57" s="87"/>
      <c r="M57" s="85">
        <f t="shared" ref="M57:M64" si="3">+K57*L57</f>
        <v>0</v>
      </c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2:24" s="14" customFormat="1" ht="20.100000000000001" customHeight="1" x14ac:dyDescent="0.25">
      <c r="B58" s="19"/>
      <c r="C58" s="74" t="s">
        <v>14</v>
      </c>
      <c r="D58" s="164"/>
      <c r="E58" s="164"/>
      <c r="F58" s="164"/>
      <c r="G58" s="164"/>
      <c r="H58" s="164"/>
      <c r="I58" s="164"/>
      <c r="J58" s="164"/>
      <c r="K58" s="86"/>
      <c r="L58" s="87"/>
      <c r="M58" s="85">
        <f t="shared" si="3"/>
        <v>0</v>
      </c>
      <c r="O58" s="6"/>
      <c r="P58" s="6"/>
      <c r="Q58" s="6" t="s">
        <v>94</v>
      </c>
      <c r="R58" s="6"/>
      <c r="S58" s="6"/>
      <c r="T58" s="6"/>
      <c r="U58" s="6"/>
      <c r="V58" s="6"/>
      <c r="W58" s="6"/>
      <c r="X58" s="6"/>
    </row>
    <row r="59" spans="2:24" s="14" customFormat="1" ht="20.100000000000001" customHeight="1" x14ac:dyDescent="0.25">
      <c r="B59" s="19"/>
      <c r="C59" s="74" t="s">
        <v>15</v>
      </c>
      <c r="D59" s="164"/>
      <c r="E59" s="164"/>
      <c r="F59" s="164"/>
      <c r="G59" s="164"/>
      <c r="H59" s="164"/>
      <c r="I59" s="164"/>
      <c r="J59" s="164"/>
      <c r="K59" s="86"/>
      <c r="L59" s="87"/>
      <c r="M59" s="85">
        <f t="shared" si="3"/>
        <v>0</v>
      </c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2:24" s="14" customFormat="1" ht="20.100000000000001" hidden="1" customHeight="1" outlineLevel="1" x14ac:dyDescent="0.25">
      <c r="B60" s="19"/>
      <c r="C60" s="74" t="s">
        <v>16</v>
      </c>
      <c r="D60" s="164"/>
      <c r="E60" s="164"/>
      <c r="F60" s="164"/>
      <c r="G60" s="164"/>
      <c r="H60" s="164"/>
      <c r="I60" s="164"/>
      <c r="J60" s="164"/>
      <c r="K60" s="95"/>
      <c r="L60" s="88"/>
      <c r="M60" s="85">
        <f t="shared" si="3"/>
        <v>0</v>
      </c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2:24" s="14" customFormat="1" ht="20.100000000000001" hidden="1" customHeight="1" outlineLevel="1" x14ac:dyDescent="0.25">
      <c r="B61" s="19"/>
      <c r="C61" s="74" t="s">
        <v>17</v>
      </c>
      <c r="D61" s="164"/>
      <c r="E61" s="164"/>
      <c r="F61" s="164"/>
      <c r="G61" s="164"/>
      <c r="H61" s="164"/>
      <c r="I61" s="164"/>
      <c r="J61" s="164"/>
      <c r="K61" s="95"/>
      <c r="L61" s="88"/>
      <c r="M61" s="85">
        <f t="shared" si="3"/>
        <v>0</v>
      </c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2:24" s="14" customFormat="1" ht="20.100000000000001" hidden="1" customHeight="1" outlineLevel="1" x14ac:dyDescent="0.25">
      <c r="B62" s="19"/>
      <c r="C62" s="74" t="s">
        <v>18</v>
      </c>
      <c r="D62" s="164"/>
      <c r="E62" s="164"/>
      <c r="F62" s="164"/>
      <c r="G62" s="164"/>
      <c r="H62" s="164"/>
      <c r="I62" s="164"/>
      <c r="J62" s="164"/>
      <c r="K62" s="95"/>
      <c r="L62" s="88"/>
      <c r="M62" s="85">
        <f t="shared" si="3"/>
        <v>0</v>
      </c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2:24" s="14" customFormat="1" ht="20.100000000000001" hidden="1" customHeight="1" outlineLevel="1" x14ac:dyDescent="0.25">
      <c r="B63" s="19"/>
      <c r="C63" s="74" t="s">
        <v>19</v>
      </c>
      <c r="D63" s="164"/>
      <c r="E63" s="164"/>
      <c r="F63" s="164"/>
      <c r="G63" s="164"/>
      <c r="H63" s="164"/>
      <c r="I63" s="164"/>
      <c r="J63" s="164"/>
      <c r="K63" s="95"/>
      <c r="L63" s="88"/>
      <c r="M63" s="85">
        <f t="shared" si="3"/>
        <v>0</v>
      </c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2:24" s="14" customFormat="1" ht="20.100000000000001" hidden="1" customHeight="1" outlineLevel="1" x14ac:dyDescent="0.25">
      <c r="B64" s="19"/>
      <c r="C64" s="74" t="s">
        <v>20</v>
      </c>
      <c r="D64" s="164"/>
      <c r="E64" s="164"/>
      <c r="F64" s="164"/>
      <c r="G64" s="164"/>
      <c r="H64" s="164"/>
      <c r="I64" s="164"/>
      <c r="J64" s="164"/>
      <c r="K64" s="95"/>
      <c r="L64" s="88"/>
      <c r="M64" s="85">
        <f t="shared" si="3"/>
        <v>0</v>
      </c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2:24" s="14" customFormat="1" ht="20.100000000000001" customHeight="1" collapsed="1" x14ac:dyDescent="0.25">
      <c r="B65" s="19"/>
      <c r="C65" s="74"/>
      <c r="D65" s="167" t="s">
        <v>21</v>
      </c>
      <c r="E65" s="167"/>
      <c r="F65" s="167"/>
      <c r="G65" s="167"/>
      <c r="H65" s="167"/>
      <c r="I65" s="167"/>
      <c r="J65" s="86" t="str">
        <f>IF(M66="10%","Da","Ne")</f>
        <v>Da</v>
      </c>
      <c r="K65" s="89" t="str">
        <f>IF(M66&gt;="10%","10%","0%")</f>
        <v>10%</v>
      </c>
      <c r="L65" s="89" t="s">
        <v>22</v>
      </c>
      <c r="M65" s="90">
        <f>SUM(M55:M64)</f>
        <v>200000</v>
      </c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2:24" s="14" customFormat="1" ht="20.100000000000001" customHeight="1" x14ac:dyDescent="0.25">
      <c r="B66" s="19"/>
      <c r="C66" s="74"/>
      <c r="D66" s="91" t="s">
        <v>23</v>
      </c>
      <c r="E66" s="77"/>
      <c r="F66" s="77"/>
      <c r="G66" s="77"/>
      <c r="H66" s="77"/>
      <c r="I66" s="77"/>
      <c r="J66" s="75"/>
      <c r="K66" s="75"/>
      <c r="L66" s="75"/>
      <c r="M66" s="92" t="str">
        <f>IFERROR(IF((M65/$L$6)&gt;=10%,"10%","0%"),"0%")</f>
        <v>10%</v>
      </c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2:24" s="14" customFormat="1" ht="20.100000000000001" customHeight="1" x14ac:dyDescent="0.25">
      <c r="B67" s="19"/>
      <c r="C67" s="74" t="s">
        <v>27</v>
      </c>
      <c r="D67" s="75" t="s">
        <v>4</v>
      </c>
      <c r="E67" s="96"/>
      <c r="F67" s="96"/>
      <c r="G67" s="96"/>
      <c r="H67" s="96"/>
      <c r="I67" s="96"/>
      <c r="J67" s="97"/>
      <c r="K67" s="97"/>
      <c r="L67" s="97"/>
      <c r="M67" s="98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2:24" s="14" customFormat="1" ht="20.100000000000001" customHeight="1" x14ac:dyDescent="0.25">
      <c r="B68" s="19"/>
      <c r="C68" s="74"/>
      <c r="D68" s="75" t="s">
        <v>5</v>
      </c>
      <c r="E68" s="191"/>
      <c r="F68" s="191"/>
      <c r="G68" s="191"/>
      <c r="H68" s="191"/>
      <c r="I68" s="191"/>
      <c r="J68" s="191"/>
      <c r="K68" s="191"/>
      <c r="L68" s="191"/>
      <c r="M68" s="192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2:24" s="14" customFormat="1" ht="28.5" x14ac:dyDescent="0.25">
      <c r="B69" s="19"/>
      <c r="C69" s="74"/>
      <c r="D69" s="78" t="s">
        <v>7</v>
      </c>
      <c r="E69" s="75"/>
      <c r="F69" s="75"/>
      <c r="G69" s="78"/>
      <c r="H69" s="79"/>
      <c r="I69" s="78"/>
      <c r="J69" s="80"/>
      <c r="K69" s="81" t="s">
        <v>8</v>
      </c>
      <c r="L69" s="80" t="s">
        <v>9</v>
      </c>
      <c r="M69" s="82" t="s">
        <v>10</v>
      </c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2:24" s="14" customFormat="1" ht="20.100000000000001" customHeight="1" x14ac:dyDescent="0.25">
      <c r="B70" s="19"/>
      <c r="C70" s="74" t="s">
        <v>11</v>
      </c>
      <c r="D70" s="164"/>
      <c r="E70" s="164"/>
      <c r="F70" s="164"/>
      <c r="G70" s="164"/>
      <c r="H70" s="164"/>
      <c r="I70" s="164"/>
      <c r="J70" s="164"/>
      <c r="K70" s="83"/>
      <c r="L70" s="84"/>
      <c r="M70" s="85">
        <f>K70*L70</f>
        <v>0</v>
      </c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2:24" s="14" customFormat="1" ht="20.100000000000001" customHeight="1" x14ac:dyDescent="0.25">
      <c r="B71" s="19"/>
      <c r="C71" s="74" t="s">
        <v>12</v>
      </c>
      <c r="D71" s="164"/>
      <c r="E71" s="164"/>
      <c r="F71" s="164"/>
      <c r="G71" s="164"/>
      <c r="H71" s="164"/>
      <c r="I71" s="164"/>
      <c r="J71" s="164"/>
      <c r="K71" s="86"/>
      <c r="L71" s="87"/>
      <c r="M71" s="85">
        <f>+K71*L71</f>
        <v>0</v>
      </c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2:24" s="14" customFormat="1" ht="20.100000000000001" customHeight="1" x14ac:dyDescent="0.25">
      <c r="B72" s="19"/>
      <c r="C72" s="74" t="s">
        <v>13</v>
      </c>
      <c r="D72" s="164"/>
      <c r="E72" s="164"/>
      <c r="F72" s="164"/>
      <c r="G72" s="164"/>
      <c r="H72" s="164"/>
      <c r="I72" s="164"/>
      <c r="J72" s="164"/>
      <c r="K72" s="86"/>
      <c r="L72" s="87"/>
      <c r="M72" s="85">
        <f t="shared" ref="M72:M79" si="4">+K72*L72</f>
        <v>0</v>
      </c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2:24" s="14" customFormat="1" ht="20.100000000000001" customHeight="1" x14ac:dyDescent="0.25">
      <c r="B73" s="19"/>
      <c r="C73" s="74" t="s">
        <v>14</v>
      </c>
      <c r="D73" s="164"/>
      <c r="E73" s="164"/>
      <c r="F73" s="164"/>
      <c r="G73" s="164"/>
      <c r="H73" s="164"/>
      <c r="I73" s="164"/>
      <c r="J73" s="164"/>
      <c r="K73" s="86"/>
      <c r="L73" s="87"/>
      <c r="M73" s="85">
        <f t="shared" si="4"/>
        <v>0</v>
      </c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2:24" s="14" customFormat="1" ht="20.100000000000001" customHeight="1" x14ac:dyDescent="0.25">
      <c r="B74" s="19"/>
      <c r="C74" s="74" t="s">
        <v>15</v>
      </c>
      <c r="D74" s="164"/>
      <c r="E74" s="164"/>
      <c r="F74" s="164"/>
      <c r="G74" s="164"/>
      <c r="H74" s="164"/>
      <c r="I74" s="164"/>
      <c r="J74" s="164"/>
      <c r="K74" s="86"/>
      <c r="L74" s="87"/>
      <c r="M74" s="85">
        <f t="shared" si="4"/>
        <v>0</v>
      </c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2:24" s="14" customFormat="1" ht="20.100000000000001" hidden="1" customHeight="1" outlineLevel="1" x14ac:dyDescent="0.25">
      <c r="B75" s="19"/>
      <c r="C75" s="74" t="s">
        <v>16</v>
      </c>
      <c r="D75" s="164"/>
      <c r="E75" s="164"/>
      <c r="F75" s="164"/>
      <c r="G75" s="164"/>
      <c r="H75" s="164"/>
      <c r="I75" s="164"/>
      <c r="J75" s="164"/>
      <c r="K75" s="95"/>
      <c r="L75" s="88"/>
      <c r="M75" s="85">
        <f t="shared" si="4"/>
        <v>0</v>
      </c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2:24" s="14" customFormat="1" ht="20.100000000000001" hidden="1" customHeight="1" outlineLevel="1" x14ac:dyDescent="0.25">
      <c r="B76" s="19"/>
      <c r="C76" s="74" t="s">
        <v>17</v>
      </c>
      <c r="D76" s="164"/>
      <c r="E76" s="164"/>
      <c r="F76" s="164"/>
      <c r="G76" s="164"/>
      <c r="H76" s="164"/>
      <c r="I76" s="164"/>
      <c r="J76" s="164"/>
      <c r="K76" s="95"/>
      <c r="L76" s="88"/>
      <c r="M76" s="85">
        <f t="shared" si="4"/>
        <v>0</v>
      </c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2:24" s="14" customFormat="1" ht="20.100000000000001" hidden="1" customHeight="1" outlineLevel="1" x14ac:dyDescent="0.25">
      <c r="B77" s="19"/>
      <c r="C77" s="74" t="s">
        <v>18</v>
      </c>
      <c r="D77" s="164"/>
      <c r="E77" s="164"/>
      <c r="F77" s="164"/>
      <c r="G77" s="164"/>
      <c r="H77" s="164"/>
      <c r="I77" s="164"/>
      <c r="J77" s="164"/>
      <c r="K77" s="95"/>
      <c r="L77" s="88"/>
      <c r="M77" s="85">
        <f t="shared" si="4"/>
        <v>0</v>
      </c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2:24" s="14" customFormat="1" ht="20.100000000000001" hidden="1" customHeight="1" outlineLevel="1" x14ac:dyDescent="0.25">
      <c r="B78" s="19"/>
      <c r="C78" s="74" t="s">
        <v>19</v>
      </c>
      <c r="D78" s="164"/>
      <c r="E78" s="164"/>
      <c r="F78" s="164"/>
      <c r="G78" s="164"/>
      <c r="H78" s="164"/>
      <c r="I78" s="164"/>
      <c r="J78" s="164"/>
      <c r="K78" s="95"/>
      <c r="L78" s="88"/>
      <c r="M78" s="85">
        <f t="shared" si="4"/>
        <v>0</v>
      </c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2:24" s="14" customFormat="1" ht="20.100000000000001" hidden="1" customHeight="1" outlineLevel="1" x14ac:dyDescent="0.25">
      <c r="B79" s="19"/>
      <c r="C79" s="74" t="s">
        <v>20</v>
      </c>
      <c r="D79" s="164"/>
      <c r="E79" s="164"/>
      <c r="F79" s="164"/>
      <c r="G79" s="164"/>
      <c r="H79" s="164"/>
      <c r="I79" s="164"/>
      <c r="J79" s="164"/>
      <c r="K79" s="95"/>
      <c r="L79" s="88"/>
      <c r="M79" s="85">
        <f t="shared" si="4"/>
        <v>0</v>
      </c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2:24" s="14" customFormat="1" ht="20.100000000000001" customHeight="1" collapsed="1" x14ac:dyDescent="0.25">
      <c r="B80" s="19"/>
      <c r="C80" s="74"/>
      <c r="D80" s="167" t="s">
        <v>21</v>
      </c>
      <c r="E80" s="167"/>
      <c r="F80" s="167"/>
      <c r="G80" s="167"/>
      <c r="H80" s="167"/>
      <c r="I80" s="167"/>
      <c r="J80" s="86" t="str">
        <f>IF(M81="10%","Da","Ne")</f>
        <v>Ne</v>
      </c>
      <c r="K80" s="89" t="str">
        <f>IF(M81&gt;="10%","10%","0%")</f>
        <v>0%</v>
      </c>
      <c r="L80" s="89" t="s">
        <v>22</v>
      </c>
      <c r="M80" s="90">
        <f>SUM(M70:M79)</f>
        <v>0</v>
      </c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2:24" s="14" customFormat="1" ht="20.100000000000001" customHeight="1" x14ac:dyDescent="0.25">
      <c r="B81" s="19"/>
      <c r="C81" s="74"/>
      <c r="D81" s="91" t="s">
        <v>23</v>
      </c>
      <c r="E81" s="77"/>
      <c r="F81" s="77"/>
      <c r="G81" s="77"/>
      <c r="H81" s="77"/>
      <c r="I81" s="77"/>
      <c r="J81" s="75"/>
      <c r="K81" s="75"/>
      <c r="L81" s="75"/>
      <c r="M81" s="92" t="str">
        <f>IFERROR(IF((M80/$L$6)&gt;=10%,"10%","0%"),"0%")</f>
        <v>0%</v>
      </c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2:24" s="14" customFormat="1" ht="20.100000000000001" customHeight="1" x14ac:dyDescent="0.25">
      <c r="B82" s="19"/>
      <c r="C82" s="74" t="s">
        <v>28</v>
      </c>
      <c r="D82" s="75" t="s">
        <v>4</v>
      </c>
      <c r="E82" s="96"/>
      <c r="F82" s="96"/>
      <c r="G82" s="96"/>
      <c r="H82" s="96"/>
      <c r="I82" s="96"/>
      <c r="J82" s="97"/>
      <c r="K82" s="97"/>
      <c r="L82" s="97"/>
      <c r="M82" s="98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2:24" s="14" customFormat="1" ht="20.100000000000001" customHeight="1" x14ac:dyDescent="0.25">
      <c r="B83" s="19"/>
      <c r="C83" s="74"/>
      <c r="D83" s="75" t="s">
        <v>5</v>
      </c>
      <c r="E83" s="191"/>
      <c r="F83" s="191"/>
      <c r="G83" s="191"/>
      <c r="H83" s="191"/>
      <c r="I83" s="191"/>
      <c r="J83" s="191"/>
      <c r="K83" s="191"/>
      <c r="L83" s="191"/>
      <c r="M83" s="192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2:24" s="14" customFormat="1" ht="28.5" x14ac:dyDescent="0.25">
      <c r="B84" s="19"/>
      <c r="C84" s="74"/>
      <c r="D84" s="78" t="s">
        <v>7</v>
      </c>
      <c r="E84" s="75"/>
      <c r="F84" s="75"/>
      <c r="G84" s="78"/>
      <c r="H84" s="79"/>
      <c r="I84" s="78"/>
      <c r="J84" s="80"/>
      <c r="K84" s="81" t="s">
        <v>8</v>
      </c>
      <c r="L84" s="80" t="s">
        <v>9</v>
      </c>
      <c r="M84" s="82" t="s">
        <v>10</v>
      </c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2:24" s="14" customFormat="1" ht="20.100000000000001" customHeight="1" x14ac:dyDescent="0.25">
      <c r="B85" s="19"/>
      <c r="C85" s="74" t="s">
        <v>11</v>
      </c>
      <c r="D85" s="164"/>
      <c r="E85" s="164"/>
      <c r="F85" s="164"/>
      <c r="G85" s="164"/>
      <c r="H85" s="164"/>
      <c r="I85" s="164"/>
      <c r="J85" s="164"/>
      <c r="K85" s="83"/>
      <c r="L85" s="84"/>
      <c r="M85" s="85">
        <f>K85*L85</f>
        <v>0</v>
      </c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2:24" s="14" customFormat="1" ht="20.100000000000001" customHeight="1" x14ac:dyDescent="0.25">
      <c r="B86" s="19"/>
      <c r="C86" s="74" t="s">
        <v>12</v>
      </c>
      <c r="D86" s="164"/>
      <c r="E86" s="164"/>
      <c r="F86" s="164"/>
      <c r="G86" s="164"/>
      <c r="H86" s="164"/>
      <c r="I86" s="164"/>
      <c r="J86" s="164"/>
      <c r="K86" s="86"/>
      <c r="L86" s="87"/>
      <c r="M86" s="85">
        <f>+K86*L86</f>
        <v>0</v>
      </c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2:24" s="14" customFormat="1" ht="20.100000000000001" customHeight="1" x14ac:dyDescent="0.25">
      <c r="B87" s="19"/>
      <c r="C87" s="74" t="s">
        <v>13</v>
      </c>
      <c r="D87" s="164"/>
      <c r="E87" s="164"/>
      <c r="F87" s="164"/>
      <c r="G87" s="164"/>
      <c r="H87" s="164"/>
      <c r="I87" s="164"/>
      <c r="J87" s="164"/>
      <c r="K87" s="86"/>
      <c r="L87" s="87"/>
      <c r="M87" s="85">
        <f t="shared" ref="M87:M94" si="5">+K87*L87</f>
        <v>0</v>
      </c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2:24" s="14" customFormat="1" ht="20.100000000000001" customHeight="1" x14ac:dyDescent="0.25">
      <c r="B88" s="19"/>
      <c r="C88" s="74" t="s">
        <v>14</v>
      </c>
      <c r="D88" s="164"/>
      <c r="E88" s="164"/>
      <c r="F88" s="164"/>
      <c r="G88" s="164"/>
      <c r="H88" s="164"/>
      <c r="I88" s="164"/>
      <c r="J88" s="164"/>
      <c r="K88" s="86"/>
      <c r="L88" s="87"/>
      <c r="M88" s="85">
        <f t="shared" si="5"/>
        <v>0</v>
      </c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2:24" s="14" customFormat="1" ht="20.100000000000001" customHeight="1" x14ac:dyDescent="0.25">
      <c r="B89" s="19"/>
      <c r="C89" s="74" t="s">
        <v>15</v>
      </c>
      <c r="D89" s="164"/>
      <c r="E89" s="164"/>
      <c r="F89" s="164"/>
      <c r="G89" s="164"/>
      <c r="H89" s="164"/>
      <c r="I89" s="164"/>
      <c r="J89" s="164"/>
      <c r="K89" s="86"/>
      <c r="L89" s="87"/>
      <c r="M89" s="85">
        <f t="shared" si="5"/>
        <v>0</v>
      </c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2:24" s="14" customFormat="1" ht="20.100000000000001" hidden="1" customHeight="1" outlineLevel="1" x14ac:dyDescent="0.25">
      <c r="B90" s="19"/>
      <c r="C90" s="74" t="s">
        <v>16</v>
      </c>
      <c r="D90" s="164"/>
      <c r="E90" s="164"/>
      <c r="F90" s="164"/>
      <c r="G90" s="164"/>
      <c r="H90" s="164"/>
      <c r="I90" s="164"/>
      <c r="J90" s="164"/>
      <c r="K90" s="95"/>
      <c r="L90" s="88"/>
      <c r="M90" s="85">
        <f t="shared" si="5"/>
        <v>0</v>
      </c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2:24" s="14" customFormat="1" ht="20.100000000000001" hidden="1" customHeight="1" outlineLevel="1" x14ac:dyDescent="0.25">
      <c r="B91" s="19"/>
      <c r="C91" s="74" t="s">
        <v>17</v>
      </c>
      <c r="D91" s="164"/>
      <c r="E91" s="164"/>
      <c r="F91" s="164"/>
      <c r="G91" s="164"/>
      <c r="H91" s="164"/>
      <c r="I91" s="164"/>
      <c r="J91" s="164"/>
      <c r="K91" s="95"/>
      <c r="L91" s="88"/>
      <c r="M91" s="85">
        <f t="shared" si="5"/>
        <v>0</v>
      </c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2:24" s="14" customFormat="1" ht="20.100000000000001" hidden="1" customHeight="1" outlineLevel="1" x14ac:dyDescent="0.25">
      <c r="B92" s="19"/>
      <c r="C92" s="74" t="s">
        <v>18</v>
      </c>
      <c r="D92" s="164"/>
      <c r="E92" s="164"/>
      <c r="F92" s="164"/>
      <c r="G92" s="164"/>
      <c r="H92" s="164"/>
      <c r="I92" s="164"/>
      <c r="J92" s="164"/>
      <c r="K92" s="95"/>
      <c r="L92" s="88"/>
      <c r="M92" s="85">
        <f t="shared" si="5"/>
        <v>0</v>
      </c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2:24" s="14" customFormat="1" ht="20.100000000000001" hidden="1" customHeight="1" outlineLevel="1" x14ac:dyDescent="0.25">
      <c r="B93" s="19"/>
      <c r="C93" s="74" t="s">
        <v>19</v>
      </c>
      <c r="D93" s="164"/>
      <c r="E93" s="164"/>
      <c r="F93" s="164"/>
      <c r="G93" s="164"/>
      <c r="H93" s="164"/>
      <c r="I93" s="164"/>
      <c r="J93" s="164"/>
      <c r="K93" s="95"/>
      <c r="L93" s="88"/>
      <c r="M93" s="85">
        <f t="shared" si="5"/>
        <v>0</v>
      </c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2:24" s="14" customFormat="1" ht="20.100000000000001" hidden="1" customHeight="1" outlineLevel="1" x14ac:dyDescent="0.25">
      <c r="B94" s="19"/>
      <c r="C94" s="74" t="s">
        <v>20</v>
      </c>
      <c r="D94" s="164"/>
      <c r="E94" s="164"/>
      <c r="F94" s="164"/>
      <c r="G94" s="164"/>
      <c r="H94" s="164"/>
      <c r="I94" s="164"/>
      <c r="J94" s="164"/>
      <c r="K94" s="95"/>
      <c r="L94" s="88"/>
      <c r="M94" s="85">
        <f t="shared" si="5"/>
        <v>0</v>
      </c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2:24" s="14" customFormat="1" ht="20.100000000000001" customHeight="1" collapsed="1" x14ac:dyDescent="0.25">
      <c r="B95" s="19"/>
      <c r="C95" s="74"/>
      <c r="D95" s="167" t="s">
        <v>21</v>
      </c>
      <c r="E95" s="167"/>
      <c r="F95" s="167"/>
      <c r="G95" s="167"/>
      <c r="H95" s="167"/>
      <c r="I95" s="167"/>
      <c r="J95" s="86" t="str">
        <f>IF(M96="10%","Da","Ne")</f>
        <v>Ne</v>
      </c>
      <c r="K95" s="89" t="str">
        <f>IF(M96&gt;="10%","10%","0%")</f>
        <v>0%</v>
      </c>
      <c r="L95" s="89" t="s">
        <v>22</v>
      </c>
      <c r="M95" s="90">
        <f>SUM(M85:M94)</f>
        <v>0</v>
      </c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2:24" s="14" customFormat="1" ht="20.100000000000001" customHeight="1" x14ac:dyDescent="0.25">
      <c r="B96" s="19"/>
      <c r="C96" s="74"/>
      <c r="D96" s="91" t="s">
        <v>23</v>
      </c>
      <c r="E96" s="77"/>
      <c r="F96" s="77"/>
      <c r="G96" s="77"/>
      <c r="H96" s="77"/>
      <c r="I96" s="77"/>
      <c r="J96" s="75"/>
      <c r="K96" s="75"/>
      <c r="L96" s="75"/>
      <c r="M96" s="92" t="str">
        <f>IFERROR(IF((M95/$L$6)&gt;=10%,"10%","0%"),"0%")</f>
        <v>0%</v>
      </c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2:21" ht="30.75" customHeight="1" x14ac:dyDescent="0.25">
      <c r="B97" s="9"/>
      <c r="C97" s="173" t="s">
        <v>29</v>
      </c>
      <c r="D97" s="173"/>
      <c r="E97" s="173"/>
      <c r="F97" s="173"/>
      <c r="G97" s="173"/>
      <c r="H97" s="173"/>
      <c r="I97" s="173"/>
      <c r="J97" s="173"/>
      <c r="K97" s="173"/>
      <c r="L97" s="173"/>
      <c r="M97" s="174"/>
      <c r="N97" s="15"/>
    </row>
    <row r="98" spans="2:21" ht="21.75" customHeight="1" x14ac:dyDescent="0.25">
      <c r="B98" s="9"/>
      <c r="C98" s="99"/>
      <c r="D98" s="100"/>
      <c r="E98" s="100"/>
      <c r="F98" s="100"/>
      <c r="G98" s="100"/>
      <c r="H98" s="100"/>
      <c r="I98" s="100"/>
      <c r="J98" s="100"/>
      <c r="K98" s="100"/>
      <c r="L98" s="100"/>
      <c r="M98" s="101"/>
    </row>
    <row r="99" spans="2:21" ht="20.100000000000001" customHeight="1" x14ac:dyDescent="0.25">
      <c r="B99" s="10" t="s">
        <v>30</v>
      </c>
      <c r="C99" s="102"/>
      <c r="D99" s="194" t="s">
        <v>31</v>
      </c>
      <c r="E99" s="194"/>
      <c r="F99" s="194"/>
      <c r="G99" s="194"/>
      <c r="H99" s="194"/>
      <c r="I99" s="194"/>
      <c r="J99" s="194"/>
      <c r="K99" s="103"/>
      <c r="L99" s="103"/>
      <c r="M99" s="104"/>
    </row>
    <row r="100" spans="2:21" ht="30.75" customHeight="1" x14ac:dyDescent="0.25">
      <c r="B100" s="19"/>
      <c r="C100" s="74"/>
      <c r="D100" s="195" t="s">
        <v>32</v>
      </c>
      <c r="E100" s="195"/>
      <c r="F100" s="195"/>
      <c r="G100" s="195"/>
      <c r="H100" s="195"/>
      <c r="I100" s="195" t="s">
        <v>33</v>
      </c>
      <c r="J100" s="195"/>
      <c r="K100" s="195"/>
      <c r="L100" s="195"/>
      <c r="M100" s="105" t="s">
        <v>34</v>
      </c>
      <c r="N100" s="209"/>
      <c r="O100" s="210"/>
      <c r="P100" s="210"/>
      <c r="Q100" s="210"/>
      <c r="R100" s="210"/>
      <c r="S100" s="210"/>
      <c r="T100" s="210"/>
      <c r="U100" s="210"/>
    </row>
    <row r="101" spans="2:21" ht="45" customHeight="1" x14ac:dyDescent="0.25">
      <c r="B101" s="19"/>
      <c r="C101" s="74" t="s">
        <v>35</v>
      </c>
      <c r="D101" s="106" t="s">
        <v>36</v>
      </c>
      <c r="E101" s="198" t="s">
        <v>135</v>
      </c>
      <c r="F101" s="198"/>
      <c r="G101" s="198"/>
      <c r="H101" s="198"/>
      <c r="I101" s="107"/>
      <c r="J101" s="199"/>
      <c r="K101" s="199"/>
      <c r="L101" s="199"/>
      <c r="M101" s="108" t="str">
        <f>IF(D101="da","2%","0%")</f>
        <v>0%</v>
      </c>
    </row>
    <row r="102" spans="2:21" s="13" customFormat="1" ht="45" customHeight="1" x14ac:dyDescent="0.25">
      <c r="B102" s="44"/>
      <c r="C102" s="74" t="s">
        <v>38</v>
      </c>
      <c r="D102" s="106" t="s">
        <v>36</v>
      </c>
      <c r="E102" s="200" t="s">
        <v>136</v>
      </c>
      <c r="F102" s="200"/>
      <c r="G102" s="200"/>
      <c r="H102" s="200"/>
      <c r="I102" s="109"/>
      <c r="J102" s="201"/>
      <c r="K102" s="201"/>
      <c r="L102" s="201"/>
      <c r="M102" s="108" t="str">
        <f>IF(D102="da","2%","0%")</f>
        <v>0%</v>
      </c>
      <c r="N102" s="37"/>
    </row>
    <row r="103" spans="2:21" ht="44.25" customHeight="1" x14ac:dyDescent="0.25">
      <c r="B103" s="19"/>
      <c r="C103" s="74" t="s">
        <v>40</v>
      </c>
      <c r="D103" s="106" t="s">
        <v>36</v>
      </c>
      <c r="E103" s="200" t="s">
        <v>137</v>
      </c>
      <c r="F103" s="200"/>
      <c r="G103" s="200"/>
      <c r="H103" s="200"/>
      <c r="I103" s="109"/>
      <c r="J103" s="201"/>
      <c r="K103" s="201"/>
      <c r="L103" s="201"/>
      <c r="M103" s="108" t="str">
        <f t="shared" ref="M103:M121" si="6">IF(D103="da","2%","0%")</f>
        <v>0%</v>
      </c>
    </row>
    <row r="104" spans="2:21" ht="35.1" customHeight="1" x14ac:dyDescent="0.25">
      <c r="B104" s="19"/>
      <c r="C104" s="74" t="s">
        <v>42</v>
      </c>
      <c r="D104" s="106" t="s">
        <v>36</v>
      </c>
      <c r="E104" s="200" t="s">
        <v>138</v>
      </c>
      <c r="F104" s="200"/>
      <c r="G104" s="200"/>
      <c r="H104" s="200"/>
      <c r="I104" s="109"/>
      <c r="J104" s="201"/>
      <c r="K104" s="201"/>
      <c r="L104" s="201"/>
      <c r="M104" s="108" t="str">
        <f t="shared" si="6"/>
        <v>0%</v>
      </c>
    </row>
    <row r="105" spans="2:21" ht="48" customHeight="1" x14ac:dyDescent="0.25">
      <c r="B105" s="19"/>
      <c r="C105" s="74" t="s">
        <v>44</v>
      </c>
      <c r="D105" s="106" t="s">
        <v>36</v>
      </c>
      <c r="E105" s="200" t="s">
        <v>139</v>
      </c>
      <c r="F105" s="200"/>
      <c r="G105" s="200"/>
      <c r="H105" s="200"/>
      <c r="I105" s="109"/>
      <c r="J105" s="201"/>
      <c r="K105" s="201"/>
      <c r="L105" s="201"/>
      <c r="M105" s="108" t="str">
        <f t="shared" si="6"/>
        <v>0%</v>
      </c>
    </row>
    <row r="106" spans="2:21" ht="55.5" customHeight="1" x14ac:dyDescent="0.25">
      <c r="B106" s="19"/>
      <c r="C106" s="74" t="s">
        <v>46</v>
      </c>
      <c r="D106" s="106" t="s">
        <v>36</v>
      </c>
      <c r="E106" s="167" t="s">
        <v>47</v>
      </c>
      <c r="F106" s="167"/>
      <c r="G106" s="167"/>
      <c r="H106" s="167"/>
      <c r="I106" s="109"/>
      <c r="J106" s="201"/>
      <c r="K106" s="201"/>
      <c r="L106" s="201"/>
      <c r="M106" s="108" t="str">
        <f t="shared" si="6"/>
        <v>0%</v>
      </c>
    </row>
    <row r="107" spans="2:21" ht="34.5" customHeight="1" x14ac:dyDescent="0.25">
      <c r="B107" s="19"/>
      <c r="C107" s="74" t="s">
        <v>48</v>
      </c>
      <c r="D107" s="106" t="s">
        <v>36</v>
      </c>
      <c r="E107" s="167" t="s">
        <v>49</v>
      </c>
      <c r="F107" s="167"/>
      <c r="G107" s="167"/>
      <c r="H107" s="167"/>
      <c r="I107" s="109"/>
      <c r="J107" s="201"/>
      <c r="K107" s="201"/>
      <c r="L107" s="201"/>
      <c r="M107" s="108" t="str">
        <f t="shared" si="6"/>
        <v>0%</v>
      </c>
    </row>
    <row r="108" spans="2:21" ht="20.100000000000001" customHeight="1" x14ac:dyDescent="0.25">
      <c r="B108" s="19"/>
      <c r="C108" s="74" t="s">
        <v>50</v>
      </c>
      <c r="D108" s="106" t="s">
        <v>36</v>
      </c>
      <c r="E108" s="167" t="s">
        <v>51</v>
      </c>
      <c r="F108" s="167"/>
      <c r="G108" s="167"/>
      <c r="H108" s="167"/>
      <c r="I108" s="109"/>
      <c r="J108" s="201"/>
      <c r="K108" s="201"/>
      <c r="L108" s="201"/>
      <c r="M108" s="108" t="str">
        <f t="shared" si="6"/>
        <v>0%</v>
      </c>
    </row>
    <row r="109" spans="2:21" ht="20.100000000000001" customHeight="1" x14ac:dyDescent="0.25">
      <c r="B109" s="19"/>
      <c r="C109" s="74" t="s">
        <v>52</v>
      </c>
      <c r="D109" s="106" t="s">
        <v>36</v>
      </c>
      <c r="E109" s="167" t="s">
        <v>53</v>
      </c>
      <c r="F109" s="167"/>
      <c r="G109" s="167"/>
      <c r="H109" s="167"/>
      <c r="I109" s="109"/>
      <c r="J109" s="201"/>
      <c r="K109" s="201"/>
      <c r="L109" s="201"/>
      <c r="M109" s="108" t="str">
        <f t="shared" si="6"/>
        <v>0%</v>
      </c>
    </row>
    <row r="110" spans="2:21" ht="20.100000000000001" customHeight="1" x14ac:dyDescent="0.25">
      <c r="B110" s="19"/>
      <c r="C110" s="74" t="s">
        <v>54</v>
      </c>
      <c r="D110" s="106" t="s">
        <v>36</v>
      </c>
      <c r="E110" s="167" t="s">
        <v>55</v>
      </c>
      <c r="F110" s="167"/>
      <c r="G110" s="167"/>
      <c r="H110" s="167"/>
      <c r="I110" s="109"/>
      <c r="J110" s="201"/>
      <c r="K110" s="201"/>
      <c r="L110" s="201"/>
      <c r="M110" s="108" t="str">
        <f t="shared" si="6"/>
        <v>0%</v>
      </c>
    </row>
    <row r="111" spans="2:21" ht="20.100000000000001" customHeight="1" x14ac:dyDescent="0.25">
      <c r="B111" s="19"/>
      <c r="C111" s="74" t="s">
        <v>56</v>
      </c>
      <c r="D111" s="106" t="s">
        <v>36</v>
      </c>
      <c r="E111" s="167" t="s">
        <v>57</v>
      </c>
      <c r="F111" s="167"/>
      <c r="G111" s="167"/>
      <c r="H111" s="167"/>
      <c r="I111" s="109"/>
      <c r="J111" s="201"/>
      <c r="K111" s="201"/>
      <c r="L111" s="201"/>
      <c r="M111" s="108" t="str">
        <f t="shared" si="6"/>
        <v>0%</v>
      </c>
      <c r="N111" s="37"/>
    </row>
    <row r="112" spans="2:21" ht="35.1" customHeight="1" x14ac:dyDescent="0.25">
      <c r="B112" s="19"/>
      <c r="C112" s="74" t="s">
        <v>58</v>
      </c>
      <c r="D112" s="106" t="s">
        <v>36</v>
      </c>
      <c r="E112" s="167" t="s">
        <v>59</v>
      </c>
      <c r="F112" s="167"/>
      <c r="G112" s="167"/>
      <c r="H112" s="167"/>
      <c r="I112" s="109"/>
      <c r="J112" s="201"/>
      <c r="K112" s="201"/>
      <c r="L112" s="201"/>
      <c r="M112" s="108" t="str">
        <f t="shared" si="6"/>
        <v>0%</v>
      </c>
      <c r="N112" s="37"/>
    </row>
    <row r="113" spans="1:27" ht="53.25" customHeight="1" x14ac:dyDescent="0.25">
      <c r="B113" s="19"/>
      <c r="C113" s="99"/>
      <c r="D113" s="202" t="s">
        <v>60</v>
      </c>
      <c r="E113" s="202"/>
      <c r="F113" s="202"/>
      <c r="G113" s="202"/>
      <c r="H113" s="202"/>
      <c r="I113" s="111"/>
      <c r="J113" s="202" t="s">
        <v>33</v>
      </c>
      <c r="K113" s="202"/>
      <c r="L113" s="202"/>
      <c r="M113" s="112"/>
      <c r="N113" s="37"/>
    </row>
    <row r="114" spans="1:27" ht="20.100000000000001" customHeight="1" x14ac:dyDescent="0.25">
      <c r="B114" s="19"/>
      <c r="C114" s="74" t="s">
        <v>61</v>
      </c>
      <c r="D114" s="106" t="s">
        <v>36</v>
      </c>
      <c r="E114" s="204"/>
      <c r="F114" s="204"/>
      <c r="G114" s="204"/>
      <c r="H114" s="204"/>
      <c r="I114" s="113"/>
      <c r="J114" s="204"/>
      <c r="K114" s="204"/>
      <c r="L114" s="204"/>
      <c r="M114" s="108" t="str">
        <f t="shared" ref="M114:M120" si="7">IF(D114="da","2%","0%")</f>
        <v>0%</v>
      </c>
    </row>
    <row r="115" spans="1:27" ht="20.100000000000001" customHeight="1" x14ac:dyDescent="0.25">
      <c r="B115" s="19"/>
      <c r="C115" s="74" t="s">
        <v>62</v>
      </c>
      <c r="D115" s="106" t="s">
        <v>36</v>
      </c>
      <c r="E115" s="203"/>
      <c r="F115" s="203"/>
      <c r="G115" s="203"/>
      <c r="H115" s="203"/>
      <c r="I115" s="95"/>
      <c r="J115" s="203"/>
      <c r="K115" s="203"/>
      <c r="L115" s="203"/>
      <c r="M115" s="108" t="str">
        <f t="shared" si="7"/>
        <v>0%</v>
      </c>
    </row>
    <row r="116" spans="1:27" ht="20.100000000000001" customHeight="1" x14ac:dyDescent="0.25">
      <c r="B116" s="19"/>
      <c r="C116" s="74" t="s">
        <v>63</v>
      </c>
      <c r="D116" s="106" t="s">
        <v>36</v>
      </c>
      <c r="E116" s="203"/>
      <c r="F116" s="203"/>
      <c r="G116" s="203"/>
      <c r="H116" s="203"/>
      <c r="I116" s="95"/>
      <c r="J116" s="203"/>
      <c r="K116" s="203"/>
      <c r="L116" s="203"/>
      <c r="M116" s="108" t="str">
        <f t="shared" si="7"/>
        <v>0%</v>
      </c>
    </row>
    <row r="117" spans="1:27" ht="20.100000000000001" hidden="1" customHeight="1" outlineLevel="1" x14ac:dyDescent="0.25">
      <c r="B117" s="19"/>
      <c r="C117" s="74" t="s">
        <v>64</v>
      </c>
      <c r="D117" s="106" t="s">
        <v>36</v>
      </c>
      <c r="E117" s="203"/>
      <c r="F117" s="203"/>
      <c r="G117" s="203"/>
      <c r="H117" s="203"/>
      <c r="I117" s="95"/>
      <c r="J117" s="203"/>
      <c r="K117" s="203"/>
      <c r="L117" s="203"/>
      <c r="M117" s="108" t="str">
        <f t="shared" si="7"/>
        <v>0%</v>
      </c>
    </row>
    <row r="118" spans="1:27" ht="20.100000000000001" hidden="1" customHeight="1" outlineLevel="1" x14ac:dyDescent="0.25">
      <c r="B118" s="19"/>
      <c r="C118" s="74" t="s">
        <v>65</v>
      </c>
      <c r="D118" s="106" t="s">
        <v>36</v>
      </c>
      <c r="E118" s="203"/>
      <c r="F118" s="203"/>
      <c r="G118" s="203"/>
      <c r="H118" s="203"/>
      <c r="I118" s="95"/>
      <c r="J118" s="203"/>
      <c r="K118" s="203"/>
      <c r="L118" s="203"/>
      <c r="M118" s="108" t="str">
        <f t="shared" si="7"/>
        <v>0%</v>
      </c>
    </row>
    <row r="119" spans="1:27" ht="20.100000000000001" hidden="1" customHeight="1" outlineLevel="1" x14ac:dyDescent="0.25">
      <c r="B119" s="19"/>
      <c r="C119" s="74" t="s">
        <v>66</v>
      </c>
      <c r="D119" s="106" t="s">
        <v>36</v>
      </c>
      <c r="E119" s="203"/>
      <c r="F119" s="203"/>
      <c r="G119" s="203"/>
      <c r="H119" s="203"/>
      <c r="I119" s="95"/>
      <c r="J119" s="203"/>
      <c r="K119" s="203"/>
      <c r="L119" s="203"/>
      <c r="M119" s="108" t="str">
        <f t="shared" si="7"/>
        <v>0%</v>
      </c>
    </row>
    <row r="120" spans="1:27" ht="20.100000000000001" hidden="1" customHeight="1" outlineLevel="1" x14ac:dyDescent="0.25">
      <c r="B120" s="19"/>
      <c r="C120" s="74" t="s">
        <v>67</v>
      </c>
      <c r="D120" s="106" t="s">
        <v>36</v>
      </c>
      <c r="E120" s="203"/>
      <c r="F120" s="203"/>
      <c r="G120" s="203"/>
      <c r="H120" s="203"/>
      <c r="I120" s="114"/>
      <c r="J120" s="203"/>
      <c r="K120" s="203"/>
      <c r="L120" s="203"/>
      <c r="M120" s="108" t="str">
        <f t="shared" si="7"/>
        <v>0%</v>
      </c>
    </row>
    <row r="121" spans="1:27" ht="20.100000000000001" hidden="1" customHeight="1" outlineLevel="1" x14ac:dyDescent="0.25">
      <c r="B121" s="19"/>
      <c r="C121" s="74" t="s">
        <v>68</v>
      </c>
      <c r="D121" s="106" t="s">
        <v>36</v>
      </c>
      <c r="E121" s="203"/>
      <c r="F121" s="203"/>
      <c r="G121" s="203"/>
      <c r="H121" s="203"/>
      <c r="I121" s="95"/>
      <c r="J121" s="203"/>
      <c r="K121" s="203"/>
      <c r="L121" s="203"/>
      <c r="M121" s="108" t="str">
        <f t="shared" si="6"/>
        <v>0%</v>
      </c>
    </row>
    <row r="122" spans="1:27" ht="16.5" customHeight="1" collapsed="1" x14ac:dyDescent="0.25">
      <c r="B122" s="19"/>
      <c r="C122" s="74"/>
      <c r="D122" s="91" t="s">
        <v>23</v>
      </c>
      <c r="E122" s="96"/>
      <c r="F122" s="96"/>
      <c r="G122" s="96"/>
      <c r="H122" s="96"/>
      <c r="I122" s="96"/>
      <c r="J122" s="96"/>
      <c r="K122" s="96"/>
      <c r="L122" s="96"/>
      <c r="M122" s="94">
        <f>+M101+M102+M103+M104+M105+M106+M107+M108+M109+M110+M111+M112+M114+M115+M116+M117+M118+M119+M120+M121</f>
        <v>0</v>
      </c>
    </row>
    <row r="123" spans="1:27" ht="16.5" customHeight="1" x14ac:dyDescent="0.25">
      <c r="B123" s="19"/>
      <c r="C123" s="74"/>
      <c r="D123" s="207" t="s">
        <v>69</v>
      </c>
      <c r="E123" s="207"/>
      <c r="F123" s="207"/>
      <c r="G123" s="207"/>
      <c r="H123" s="207"/>
      <c r="I123" s="207"/>
      <c r="J123" s="207"/>
      <c r="K123" s="207"/>
      <c r="L123" s="207"/>
      <c r="M123" s="94"/>
    </row>
    <row r="124" spans="1:27" ht="100.5" customHeight="1" x14ac:dyDescent="0.25">
      <c r="B124" s="19"/>
      <c r="C124" s="115"/>
      <c r="D124" s="208" t="s">
        <v>70</v>
      </c>
      <c r="E124" s="208"/>
      <c r="F124" s="208"/>
      <c r="G124" s="208"/>
      <c r="H124" s="115"/>
      <c r="I124" s="115"/>
      <c r="J124" s="208" t="s">
        <v>71</v>
      </c>
      <c r="K124" s="208"/>
      <c r="L124" s="208"/>
      <c r="M124" s="58"/>
    </row>
    <row r="125" spans="1:27" ht="14.25" hidden="1" customHeight="1" x14ac:dyDescent="0.25">
      <c r="B125" s="9"/>
      <c r="C125" s="99"/>
      <c r="D125" s="100"/>
      <c r="E125" s="100"/>
      <c r="F125" s="100"/>
      <c r="G125" s="100"/>
      <c r="H125" s="100"/>
      <c r="I125" s="116"/>
      <c r="J125" s="116"/>
      <c r="K125" s="100"/>
      <c r="L125" s="100"/>
      <c r="M125" s="101"/>
      <c r="N125" s="54" t="s">
        <v>72</v>
      </c>
    </row>
    <row r="126" spans="1:27" ht="20.100000000000001" customHeight="1" x14ac:dyDescent="0.25">
      <c r="B126" s="10" t="s">
        <v>73</v>
      </c>
      <c r="C126" s="102"/>
      <c r="D126" s="194" t="s">
        <v>140</v>
      </c>
      <c r="E126" s="194"/>
      <c r="F126" s="194"/>
      <c r="G126" s="194"/>
      <c r="H126" s="194"/>
      <c r="I126" s="194"/>
      <c r="J126" s="194"/>
      <c r="K126" s="194"/>
      <c r="L126" s="194"/>
      <c r="M126" s="104"/>
    </row>
    <row r="127" spans="1:27" ht="20.100000000000001" customHeight="1" x14ac:dyDescent="0.25">
      <c r="B127" s="19"/>
      <c r="C127" s="205" t="s">
        <v>36</v>
      </c>
      <c r="D127" s="205"/>
      <c r="E127" s="75"/>
      <c r="F127" s="75"/>
      <c r="G127" s="75"/>
      <c r="H127" s="75"/>
      <c r="I127" s="77"/>
      <c r="J127" s="75"/>
      <c r="K127" s="75"/>
      <c r="L127" s="75"/>
      <c r="M127" s="117">
        <f>IF(C127="da",5%,0%)</f>
        <v>0</v>
      </c>
    </row>
    <row r="128" spans="1:27" s="14" customFormat="1" ht="15.75" thickBot="1" x14ac:dyDescent="0.3">
      <c r="A128" s="6"/>
      <c r="B128" s="24"/>
      <c r="C128" s="118"/>
      <c r="D128" s="119"/>
      <c r="E128" s="119"/>
      <c r="F128" s="119"/>
      <c r="G128" s="119"/>
      <c r="H128" s="119"/>
      <c r="I128" s="119"/>
      <c r="J128" s="119"/>
      <c r="K128" s="119"/>
      <c r="L128" s="119"/>
      <c r="M128" s="120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</row>
    <row r="129" spans="1:27" s="14" customFormat="1" ht="15.75" thickBot="1" x14ac:dyDescent="0.3">
      <c r="A129" s="6"/>
      <c r="B129" s="7"/>
      <c r="C129" s="74"/>
      <c r="D129" s="75"/>
      <c r="E129" s="206"/>
      <c r="F129" s="206"/>
      <c r="G129" s="206"/>
      <c r="H129" s="206"/>
      <c r="I129" s="206"/>
      <c r="J129" s="206"/>
      <c r="K129" s="121"/>
      <c r="L129" s="121"/>
      <c r="M129" s="100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</row>
    <row r="130" spans="1:27" s="14" customFormat="1" ht="15.75" customHeight="1" thickBot="1" x14ac:dyDescent="0.3">
      <c r="A130" s="6"/>
      <c r="B130" s="16" t="s">
        <v>22</v>
      </c>
      <c r="C130" s="122"/>
      <c r="D130" s="123" t="str">
        <f>IF(M130&gt;50%,"Kapitalni rabat može iznositi najviše do 50% ukupno isplaćenog iznosa iznosa glavnice kredita","")</f>
        <v/>
      </c>
      <c r="E130" s="124"/>
      <c r="F130" s="124"/>
      <c r="G130" s="124"/>
      <c r="H130" s="124"/>
      <c r="I130" s="124"/>
      <c r="J130" s="124"/>
      <c r="K130" s="124"/>
      <c r="L130" s="124"/>
      <c r="M130" s="125">
        <f>K20+K35+K50+K65+K95+M122+M127+K80</f>
        <v>0.4</v>
      </c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</row>
    <row r="131" spans="1:27" s="14" customFormat="1" x14ac:dyDescent="0.25">
      <c r="A131" s="6"/>
      <c r="B131" s="7"/>
      <c r="C131" s="7"/>
      <c r="D131" s="20"/>
      <c r="E131" s="20"/>
      <c r="F131" s="20"/>
      <c r="G131" s="20"/>
      <c r="H131" s="20"/>
      <c r="I131" s="20"/>
      <c r="J131" s="20"/>
      <c r="K131" s="20"/>
      <c r="L131" s="20"/>
      <c r="M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</row>
    <row r="132" spans="1:27" s="14" customFormat="1" ht="14.25" x14ac:dyDescent="0.2">
      <c r="A132" s="6"/>
      <c r="B132" s="35">
        <v>2</v>
      </c>
      <c r="C132" s="60" t="s">
        <v>75</v>
      </c>
      <c r="D132" s="6"/>
      <c r="E132" s="6"/>
      <c r="F132" s="6"/>
      <c r="G132" s="6"/>
      <c r="H132" s="6"/>
      <c r="I132" s="6"/>
      <c r="J132" s="6"/>
      <c r="K132" s="6"/>
      <c r="L132" s="6"/>
      <c r="M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</row>
    <row r="133" spans="1:27" s="14" customFormat="1" ht="14.25" x14ac:dyDescent="0.25">
      <c r="A133" s="6"/>
      <c r="B133" s="65"/>
      <c r="C133" s="183"/>
      <c r="D133" s="183"/>
      <c r="E133" s="183"/>
      <c r="F133" s="183"/>
      <c r="G133" s="183"/>
      <c r="H133" s="183"/>
      <c r="I133" s="183"/>
      <c r="J133" s="183"/>
      <c r="K133" s="183"/>
      <c r="L133" s="183"/>
      <c r="M133" s="183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</row>
    <row r="134" spans="1:27" s="14" customFormat="1" x14ac:dyDescent="0.25">
      <c r="A134" s="6"/>
      <c r="B134" s="13"/>
      <c r="C134" s="13"/>
      <c r="D134" s="6"/>
      <c r="E134" s="6"/>
      <c r="F134" s="6"/>
      <c r="G134" s="6"/>
      <c r="H134" s="6"/>
      <c r="I134" s="6"/>
      <c r="J134" s="6"/>
      <c r="K134" s="6"/>
      <c r="L134" s="6"/>
      <c r="M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</row>
  </sheetData>
  <sheetProtection algorithmName="SHA-512" hashValue="lq4C3nnE+HPbxGm8gQ+83XyUNMKdOx/0LBFUBSmFipBjEJ5zzfcBptuRfJ2IySl7cm79B4SdDX2XmHDtV+4WHA==" saltValue="NbQR0IuZjnIF7C7TY9nj0w==" spinCount="100000" sheet="1" objects="1" scenarios="1"/>
  <dataConsolidate/>
  <mergeCells count="131">
    <mergeCell ref="D126:L126"/>
    <mergeCell ref="C127:D127"/>
    <mergeCell ref="E129:J129"/>
    <mergeCell ref="C133:M133"/>
    <mergeCell ref="E68:M68"/>
    <mergeCell ref="D70:J70"/>
    <mergeCell ref="D71:J71"/>
    <mergeCell ref="D72:J72"/>
    <mergeCell ref="D73:J73"/>
    <mergeCell ref="D74:J74"/>
    <mergeCell ref="E120:H120"/>
    <mergeCell ref="J120:L120"/>
    <mergeCell ref="E121:H121"/>
    <mergeCell ref="J121:L121"/>
    <mergeCell ref="D123:L123"/>
    <mergeCell ref="D124:G124"/>
    <mergeCell ref="J124:L124"/>
    <mergeCell ref="E117:H117"/>
    <mergeCell ref="J117:L117"/>
    <mergeCell ref="E118:H118"/>
    <mergeCell ref="J118:L118"/>
    <mergeCell ref="E119:H119"/>
    <mergeCell ref="J119:L119"/>
    <mergeCell ref="E114:H114"/>
    <mergeCell ref="J114:L114"/>
    <mergeCell ref="E115:H115"/>
    <mergeCell ref="J115:L115"/>
    <mergeCell ref="E116:H116"/>
    <mergeCell ref="J116:L116"/>
    <mergeCell ref="E111:H111"/>
    <mergeCell ref="J111:L111"/>
    <mergeCell ref="E112:H112"/>
    <mergeCell ref="J112:L112"/>
    <mergeCell ref="D113:H113"/>
    <mergeCell ref="J113:L113"/>
    <mergeCell ref="E108:H108"/>
    <mergeCell ref="J108:L108"/>
    <mergeCell ref="E109:H109"/>
    <mergeCell ref="J109:L109"/>
    <mergeCell ref="E110:H110"/>
    <mergeCell ref="J110:L110"/>
    <mergeCell ref="E105:H105"/>
    <mergeCell ref="J105:L105"/>
    <mergeCell ref="E106:H106"/>
    <mergeCell ref="J106:L106"/>
    <mergeCell ref="E107:H107"/>
    <mergeCell ref="J107:L107"/>
    <mergeCell ref="E102:H102"/>
    <mergeCell ref="J102:L102"/>
    <mergeCell ref="E103:H103"/>
    <mergeCell ref="J103:L103"/>
    <mergeCell ref="E104:H104"/>
    <mergeCell ref="J104:L104"/>
    <mergeCell ref="D99:J99"/>
    <mergeCell ref="D100:H100"/>
    <mergeCell ref="I100:L100"/>
    <mergeCell ref="N100:U100"/>
    <mergeCell ref="E101:H101"/>
    <mergeCell ref="J101:L101"/>
    <mergeCell ref="D91:J91"/>
    <mergeCell ref="D92:J92"/>
    <mergeCell ref="D93:J93"/>
    <mergeCell ref="D94:J94"/>
    <mergeCell ref="D95:I95"/>
    <mergeCell ref="C97:M97"/>
    <mergeCell ref="D85:J85"/>
    <mergeCell ref="D86:J86"/>
    <mergeCell ref="D87:J87"/>
    <mergeCell ref="D88:J88"/>
    <mergeCell ref="D89:J89"/>
    <mergeCell ref="D90:J90"/>
    <mergeCell ref="D61:J61"/>
    <mergeCell ref="D62:J62"/>
    <mergeCell ref="D63:J63"/>
    <mergeCell ref="D64:J64"/>
    <mergeCell ref="D65:I65"/>
    <mergeCell ref="E83:M83"/>
    <mergeCell ref="D75:J75"/>
    <mergeCell ref="D76:J76"/>
    <mergeCell ref="D77:J77"/>
    <mergeCell ref="D78:J78"/>
    <mergeCell ref="D79:J79"/>
    <mergeCell ref="D80:I80"/>
    <mergeCell ref="D55:J55"/>
    <mergeCell ref="D56:J56"/>
    <mergeCell ref="D57:J57"/>
    <mergeCell ref="D58:J58"/>
    <mergeCell ref="D59:J59"/>
    <mergeCell ref="D60:J60"/>
    <mergeCell ref="D46:J46"/>
    <mergeCell ref="D47:J47"/>
    <mergeCell ref="D48:J48"/>
    <mergeCell ref="D49:J49"/>
    <mergeCell ref="D50:I50"/>
    <mergeCell ref="E53:M53"/>
    <mergeCell ref="D40:J40"/>
    <mergeCell ref="D41:J41"/>
    <mergeCell ref="D42:J42"/>
    <mergeCell ref="D43:J43"/>
    <mergeCell ref="D44:J44"/>
    <mergeCell ref="D45:J45"/>
    <mergeCell ref="D31:J31"/>
    <mergeCell ref="D32:J32"/>
    <mergeCell ref="D33:J33"/>
    <mergeCell ref="D34:J34"/>
    <mergeCell ref="D35:I35"/>
    <mergeCell ref="E38:M38"/>
    <mergeCell ref="D25:J25"/>
    <mergeCell ref="D26:J26"/>
    <mergeCell ref="D27:J27"/>
    <mergeCell ref="D28:J28"/>
    <mergeCell ref="D29:J29"/>
    <mergeCell ref="D30:J30"/>
    <mergeCell ref="D17:J17"/>
    <mergeCell ref="O17:V17"/>
    <mergeCell ref="D18:J18"/>
    <mergeCell ref="D19:J19"/>
    <mergeCell ref="D20:I20"/>
    <mergeCell ref="E23:M23"/>
    <mergeCell ref="D11:J11"/>
    <mergeCell ref="D12:J12"/>
    <mergeCell ref="D13:J13"/>
    <mergeCell ref="D14:J14"/>
    <mergeCell ref="D15:J15"/>
    <mergeCell ref="D16:J16"/>
    <mergeCell ref="D1:M1"/>
    <mergeCell ref="B2:M3"/>
    <mergeCell ref="B4:M4"/>
    <mergeCell ref="C6:J6"/>
    <mergeCell ref="E8:M8"/>
    <mergeCell ref="D10:J10"/>
  </mergeCells>
  <conditionalFormatting sqref="C127:D127">
    <cfRule type="cellIs" dxfId="24" priority="22" operator="equal">
      <formula>"(odaberite)"</formula>
    </cfRule>
    <cfRule type="cellIs" dxfId="23" priority="28" operator="equal">
      <formula>"molimo odaberite"</formula>
    </cfRule>
  </conditionalFormatting>
  <conditionalFormatting sqref="D7">
    <cfRule type="cellIs" dxfId="22" priority="13" operator="equal">
      <formula>"(odaberite iz popisa)"</formula>
    </cfRule>
  </conditionalFormatting>
  <conditionalFormatting sqref="D22">
    <cfRule type="cellIs" dxfId="21" priority="12" operator="equal">
      <formula>"(odaberite iz popisa)"</formula>
    </cfRule>
  </conditionalFormatting>
  <conditionalFormatting sqref="D37">
    <cfRule type="cellIs" dxfId="20" priority="11" operator="equal">
      <formula>"(odaberite iz popisa)"</formula>
    </cfRule>
  </conditionalFormatting>
  <conditionalFormatting sqref="D52">
    <cfRule type="cellIs" dxfId="19" priority="10" operator="equal">
      <formula>"(odaberite iz popisa)"</formula>
    </cfRule>
  </conditionalFormatting>
  <conditionalFormatting sqref="D67">
    <cfRule type="cellIs" dxfId="18" priority="2" operator="equal">
      <formula>"(odaberite iz popisa)"</formula>
    </cfRule>
  </conditionalFormatting>
  <conditionalFormatting sqref="D82">
    <cfRule type="cellIs" dxfId="17" priority="1" operator="equal">
      <formula>"(odaberite iz popisa)"</formula>
    </cfRule>
  </conditionalFormatting>
  <conditionalFormatting sqref="D101:D112">
    <cfRule type="cellIs" dxfId="16" priority="24" operator="equal">
      <formula>"(odaberite)"</formula>
    </cfRule>
  </conditionalFormatting>
  <conditionalFormatting sqref="D114:D121">
    <cfRule type="cellIs" dxfId="15" priority="23" operator="equal">
      <formula>"(odaberite)"</formula>
    </cfRule>
  </conditionalFormatting>
  <conditionalFormatting sqref="E129">
    <cfRule type="cellIs" dxfId="14" priority="31" operator="equal">
      <formula>"Kapitalni rabat može iznositi najviše do 50% ukupno isplaćenog iznosa glavnice kredita"</formula>
    </cfRule>
  </conditionalFormatting>
  <conditionalFormatting sqref="E8:M8">
    <cfRule type="cellIs" dxfId="13" priority="18" operator="equal">
      <formula>"(unesite kratki opis I4.0 rješenja)"</formula>
    </cfRule>
  </conditionalFormatting>
  <conditionalFormatting sqref="E23:M23">
    <cfRule type="cellIs" dxfId="12" priority="17" operator="equal">
      <formula>"(unesite kratki opis I4.0 rješenja)"</formula>
    </cfRule>
  </conditionalFormatting>
  <conditionalFormatting sqref="E38:M38">
    <cfRule type="cellIs" dxfId="11" priority="16" operator="equal">
      <formula>"(unesite kratki opis I4.0 rješenja)"</formula>
    </cfRule>
  </conditionalFormatting>
  <conditionalFormatting sqref="E53:M53">
    <cfRule type="cellIs" dxfId="10" priority="15" operator="equal">
      <formula>"(unesite kratki opis I4.0 rješenja)"</formula>
    </cfRule>
  </conditionalFormatting>
  <conditionalFormatting sqref="E68:M68">
    <cfRule type="cellIs" dxfId="9" priority="4" operator="equal">
      <formula>"(unesite kratki opis I4.0 rješenja)"</formula>
    </cfRule>
  </conditionalFormatting>
  <conditionalFormatting sqref="E83:M83">
    <cfRule type="cellIs" dxfId="8" priority="14" operator="equal">
      <formula>"(unesite kratki opis I4.0 rješenja)"</formula>
    </cfRule>
  </conditionalFormatting>
  <conditionalFormatting sqref="K20:L20">
    <cfRule type="cellIs" dxfId="7" priority="19" operator="equal">
      <formula>"(odaberite)"</formula>
    </cfRule>
  </conditionalFormatting>
  <conditionalFormatting sqref="K35:L35">
    <cfRule type="cellIs" dxfId="6" priority="9" operator="equal">
      <formula>"(odaberite)"</formula>
    </cfRule>
  </conditionalFormatting>
  <conditionalFormatting sqref="K50:L50">
    <cfRule type="cellIs" dxfId="5" priority="8" operator="equal">
      <formula>"(odaberite)"</formula>
    </cfRule>
  </conditionalFormatting>
  <conditionalFormatting sqref="K65:L65">
    <cfRule type="cellIs" dxfId="4" priority="7" operator="equal">
      <formula>"(odaberite)"</formula>
    </cfRule>
  </conditionalFormatting>
  <conditionalFormatting sqref="K80:L80">
    <cfRule type="cellIs" dxfId="3" priority="3" operator="equal">
      <formula>"(odaberite)"</formula>
    </cfRule>
  </conditionalFormatting>
  <conditionalFormatting sqref="K95:L95">
    <cfRule type="cellIs" dxfId="2" priority="6" operator="equal">
      <formula>"(odaberite)"</formula>
    </cfRule>
  </conditionalFormatting>
  <conditionalFormatting sqref="M7 M9:M22 M24:M37 M39:M52 M54:M67 M69:M82 M84:M96 M100:M112 M114:M123">
    <cfRule type="cellIs" priority="32" operator="greaterThan">
      <formula>1%</formula>
    </cfRule>
  </conditionalFormatting>
  <conditionalFormatting sqref="M127">
    <cfRule type="cellIs" priority="29" operator="greaterThan">
      <formula>1%</formula>
    </cfRule>
  </conditionalFormatting>
  <conditionalFormatting sqref="O16">
    <cfRule type="cellIs" priority="25" operator="greaterThan">
      <formula>1%</formula>
    </cfRule>
  </conditionalFormatting>
  <conditionalFormatting sqref="O17">
    <cfRule type="cellIs" dxfId="1" priority="26" operator="equal">
      <formula>0</formula>
    </cfRule>
  </conditionalFormatting>
  <conditionalFormatting sqref="X17">
    <cfRule type="cellIs" priority="27" operator="greaterThan">
      <formula>1%</formula>
    </cfRule>
  </conditionalFormatting>
  <conditionalFormatting sqref="Z29">
    <cfRule type="cellIs" dxfId="0" priority="20" operator="equal">
      <formula>"(odaberite)"</formula>
    </cfRule>
  </conditionalFormatting>
  <conditionalFormatting sqref="AA29">
    <cfRule type="cellIs" priority="21" operator="greaterThan">
      <formula>1%</formula>
    </cfRule>
  </conditionalFormatting>
  <dataValidations count="3">
    <dataValidation type="list" allowBlank="1" showInputMessage="1" showErrorMessage="1" sqref="D7 D37 D22 D52 D67 D82" xr:uid="{A552BCB6-0E38-4B3B-A578-A1DEBCE0CBEF}">
      <formula1>popisrj</formula1>
    </dataValidation>
    <dataValidation type="list" allowBlank="1" showInputMessage="1" showErrorMessage="1" sqref="C127:D127" xr:uid="{9758EB6E-2CEE-4899-B5C1-8C503742AD06}">
      <formula1>da1ne</formula1>
    </dataValidation>
    <dataValidation type="list" allowBlank="1" showInputMessage="1" showErrorMessage="1" sqref="D101:D112 D114:D121" xr:uid="{072639B9-DB4A-4122-9DD8-63AB95ED7832}">
      <formula1>d1a</formula1>
    </dataValidation>
  </dataValidations>
  <hyperlinks>
    <hyperlink ref="C132" r:id="rId1" xr:uid="{E6555733-8949-4BB5-99A7-B0182BAEF471}"/>
    <hyperlink ref="C97:M97" location="'Popis I4.0 rješenja'!Print_Area" display="'Popis I4.0 rješenja'!Print_Area" xr:uid="{528AADB2-FA0A-40AA-9546-B3B3D42218F3}"/>
  </hyperlinks>
  <pageMargins left="0.7" right="0.7" top="0.75" bottom="0.75" header="0.3" footer="0.3"/>
  <pageSetup paperSize="9" scale="57" fitToHeight="0" orientation="portrait" r:id="rId2"/>
  <headerFooter>
    <oddFooter>&amp;L&amp;P</oddFooter>
  </headerFooter>
  <rowBreaks count="2" manualBreakCount="2">
    <brk id="36" min="1" max="13" man="1"/>
    <brk id="112" min="1" max="13" man="1"/>
  </rowBreaks>
  <colBreaks count="1" manualBreakCount="1">
    <brk id="13" max="1048575" man="1"/>
  </colBreaks>
  <ignoredErrors>
    <ignoredError sqref="J95 J80 J65 J50 J35 J2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7253C-5DEB-4CA0-9D89-34BB7B1E7713}">
  <sheetPr>
    <pageSetUpPr fitToPage="1"/>
  </sheetPr>
  <dimension ref="A1:P15"/>
  <sheetViews>
    <sheetView showGridLines="0" zoomScaleNormal="100" workbookViewId="0">
      <selection sqref="A1:N11"/>
    </sheetView>
  </sheetViews>
  <sheetFormatPr defaultRowHeight="15" x14ac:dyDescent="0.25"/>
  <cols>
    <col min="1" max="1" width="4" customWidth="1"/>
  </cols>
  <sheetData>
    <row r="1" spans="1:16" x14ac:dyDescent="0.25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6" x14ac:dyDescent="0.25">
      <c r="A2" s="152"/>
      <c r="B2" s="153" t="s">
        <v>97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</row>
    <row r="3" spans="1:16" x14ac:dyDescent="0.25">
      <c r="A3" s="152"/>
      <c r="B3" s="154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6" x14ac:dyDescent="0.25">
      <c r="A4" s="152"/>
      <c r="B4" s="154" t="s">
        <v>98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</row>
    <row r="5" spans="1:16" ht="41.25" customHeight="1" x14ac:dyDescent="0.25">
      <c r="A5" s="155" t="s">
        <v>35</v>
      </c>
      <c r="B5" s="211" t="s">
        <v>141</v>
      </c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</row>
    <row r="6" spans="1:16" ht="43.5" customHeight="1" x14ac:dyDescent="0.25">
      <c r="A6" s="155" t="s">
        <v>38</v>
      </c>
      <c r="B6" s="211" t="s">
        <v>142</v>
      </c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</row>
    <row r="7" spans="1:16" ht="42.75" customHeight="1" x14ac:dyDescent="0.25">
      <c r="A7" s="155" t="s">
        <v>40</v>
      </c>
      <c r="B7" s="211" t="s">
        <v>143</v>
      </c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</row>
    <row r="8" spans="1:16" ht="43.5" customHeight="1" x14ac:dyDescent="0.25">
      <c r="A8" s="155" t="s">
        <v>42</v>
      </c>
      <c r="B8" s="212" t="s">
        <v>144</v>
      </c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</row>
    <row r="9" spans="1:16" ht="44.25" customHeight="1" x14ac:dyDescent="0.25">
      <c r="A9" s="155" t="s">
        <v>44</v>
      </c>
      <c r="B9" s="211" t="s">
        <v>145</v>
      </c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</row>
    <row r="10" spans="1:16" ht="39.75" customHeight="1" x14ac:dyDescent="0.25">
      <c r="A10" s="155" t="s">
        <v>46</v>
      </c>
      <c r="B10" s="211" t="s">
        <v>146</v>
      </c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</row>
    <row r="11" spans="1:16" ht="35.1" customHeight="1" x14ac:dyDescent="0.25">
      <c r="A11" s="155" t="s">
        <v>48</v>
      </c>
      <c r="B11" s="211" t="s">
        <v>147</v>
      </c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</row>
    <row r="12" spans="1:16" x14ac:dyDescent="0.25"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</row>
    <row r="15" spans="1:16" ht="14.25" customHeight="1" x14ac:dyDescent="0.25"/>
  </sheetData>
  <sheetProtection algorithmName="SHA-512" hashValue="u8opl57hT+SVM7EMOFNoyh31fxciqSraVxDVtnoJX6K2PvsOYoRQ/Imhz+iZHrMFJOd7b6EPTc4VnLbj/gsLDA==" saltValue="mnESSgUzoQdxm9H9SsfUTg==" spinCount="100000" sheet="1" objects="1" scenarios="1"/>
  <mergeCells count="7">
    <mergeCell ref="B10:N10"/>
    <mergeCell ref="B11:N11"/>
    <mergeCell ref="B5:N5"/>
    <mergeCell ref="B6:N6"/>
    <mergeCell ref="B7:N7"/>
    <mergeCell ref="B8:N8"/>
    <mergeCell ref="B9:N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3E3A1-A5D5-4503-A10E-A74919B6A1F5}">
  <dimension ref="A1:Y18"/>
  <sheetViews>
    <sheetView showGridLines="0" zoomScaleNormal="100" workbookViewId="0">
      <selection activeCell="Q10" sqref="Q10:U10"/>
    </sheetView>
  </sheetViews>
  <sheetFormatPr defaultRowHeight="15" x14ac:dyDescent="0.25"/>
  <cols>
    <col min="1" max="1" width="4.5703125" style="28" customWidth="1"/>
    <col min="15" max="15" width="3.28515625" customWidth="1"/>
  </cols>
  <sheetData>
    <row r="1" spans="1:25" x14ac:dyDescent="0.25">
      <c r="A1" s="31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</row>
    <row r="2" spans="1:25" x14ac:dyDescent="0.25">
      <c r="A2" s="31"/>
      <c r="B2" s="156" t="s">
        <v>99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75" t="s">
        <v>100</v>
      </c>
      <c r="Q2" s="75"/>
      <c r="R2" s="75"/>
      <c r="S2" s="75"/>
      <c r="T2" s="75"/>
      <c r="U2" s="152"/>
    </row>
    <row r="3" spans="1:25" x14ac:dyDescent="0.25">
      <c r="A3" s="31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</row>
    <row r="4" spans="1:25" ht="42.75" customHeight="1" x14ac:dyDescent="0.25">
      <c r="A4" s="32" t="s">
        <v>35</v>
      </c>
      <c r="B4" s="213" t="s">
        <v>148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157"/>
      <c r="P4" s="158" t="s">
        <v>101</v>
      </c>
      <c r="Q4" s="191" t="s">
        <v>102</v>
      </c>
      <c r="R4" s="191"/>
      <c r="S4" s="191"/>
      <c r="T4" s="191"/>
      <c r="U4" s="191"/>
      <c r="V4" s="29"/>
      <c r="W4" s="29"/>
      <c r="X4" s="29"/>
      <c r="Y4" s="29"/>
    </row>
    <row r="5" spans="1:25" ht="39.75" customHeight="1" x14ac:dyDescent="0.25">
      <c r="A5" s="33" t="s">
        <v>38</v>
      </c>
      <c r="B5" s="214" t="s">
        <v>149</v>
      </c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157"/>
      <c r="P5" s="159" t="s">
        <v>103</v>
      </c>
      <c r="Q5" s="191" t="s">
        <v>104</v>
      </c>
      <c r="R5" s="191"/>
      <c r="S5" s="191"/>
      <c r="T5" s="191"/>
      <c r="U5" s="191"/>
      <c r="V5" s="29"/>
      <c r="W5" s="29"/>
      <c r="X5" s="29"/>
      <c r="Y5" s="29"/>
    </row>
    <row r="6" spans="1:25" ht="42.75" customHeight="1" x14ac:dyDescent="0.25">
      <c r="A6" s="32" t="s">
        <v>40</v>
      </c>
      <c r="B6" s="214" t="s">
        <v>150</v>
      </c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157"/>
      <c r="P6" s="158" t="s">
        <v>105</v>
      </c>
      <c r="Q6" s="191" t="s">
        <v>106</v>
      </c>
      <c r="R6" s="191"/>
      <c r="S6" s="191"/>
      <c r="T6" s="191"/>
      <c r="U6" s="191"/>
      <c r="V6" s="29"/>
      <c r="W6" s="29"/>
      <c r="X6" s="29"/>
      <c r="Y6" s="29"/>
    </row>
    <row r="7" spans="1:25" ht="45.75" customHeight="1" x14ac:dyDescent="0.25">
      <c r="A7" s="32" t="s">
        <v>42</v>
      </c>
      <c r="B7" s="214" t="s">
        <v>151</v>
      </c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152"/>
      <c r="P7" s="158" t="s">
        <v>107</v>
      </c>
      <c r="Q7" s="191" t="s">
        <v>108</v>
      </c>
      <c r="R7" s="191"/>
      <c r="S7" s="191"/>
      <c r="T7" s="191"/>
      <c r="U7" s="191"/>
    </row>
    <row r="8" spans="1:25" ht="43.5" customHeight="1" x14ac:dyDescent="0.25">
      <c r="A8" s="32" t="s">
        <v>44</v>
      </c>
      <c r="B8" s="214" t="s">
        <v>152</v>
      </c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152"/>
      <c r="P8" s="158" t="s">
        <v>109</v>
      </c>
      <c r="Q8" s="191" t="s">
        <v>110</v>
      </c>
      <c r="R8" s="191"/>
      <c r="S8" s="191"/>
      <c r="T8" s="191"/>
      <c r="U8" s="191"/>
    </row>
    <row r="9" spans="1:25" ht="39" customHeight="1" x14ac:dyDescent="0.25">
      <c r="A9" s="32" t="s">
        <v>46</v>
      </c>
      <c r="B9" s="214" t="s">
        <v>153</v>
      </c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152"/>
      <c r="P9" s="158" t="s">
        <v>111</v>
      </c>
      <c r="Q9" s="191" t="s">
        <v>112</v>
      </c>
      <c r="R9" s="191"/>
      <c r="S9" s="191"/>
      <c r="T9" s="191"/>
      <c r="U9" s="191"/>
    </row>
    <row r="10" spans="1:25" ht="35.1" customHeight="1" x14ac:dyDescent="0.25">
      <c r="A10" s="32" t="s">
        <v>48</v>
      </c>
      <c r="B10" s="214" t="s">
        <v>154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152"/>
      <c r="P10" s="158" t="s">
        <v>113</v>
      </c>
      <c r="Q10" s="191" t="s">
        <v>114</v>
      </c>
      <c r="R10" s="191"/>
      <c r="S10" s="191"/>
      <c r="T10" s="191"/>
      <c r="U10" s="191"/>
    </row>
    <row r="11" spans="1:25" ht="35.1" customHeight="1" x14ac:dyDescent="0.25">
      <c r="A11" s="32" t="s">
        <v>50</v>
      </c>
      <c r="B11" s="214" t="s">
        <v>155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152"/>
      <c r="P11" s="158" t="s">
        <v>115</v>
      </c>
      <c r="Q11" s="191" t="s">
        <v>116</v>
      </c>
      <c r="R11" s="191"/>
      <c r="S11" s="191"/>
      <c r="T11" s="191"/>
      <c r="U11" s="191"/>
    </row>
    <row r="12" spans="1:25" ht="35.1" customHeight="1" x14ac:dyDescent="0.25">
      <c r="A12" s="32" t="s">
        <v>52</v>
      </c>
      <c r="B12" s="214" t="s">
        <v>156</v>
      </c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152"/>
      <c r="P12" s="158" t="s">
        <v>11</v>
      </c>
      <c r="Q12" s="191" t="s">
        <v>117</v>
      </c>
      <c r="R12" s="191"/>
      <c r="S12" s="191"/>
      <c r="T12" s="191"/>
      <c r="U12" s="191"/>
    </row>
    <row r="13" spans="1:25" ht="35.1" customHeight="1" x14ac:dyDescent="0.25">
      <c r="A13" s="32" t="s">
        <v>54</v>
      </c>
      <c r="B13" s="214" t="s">
        <v>157</v>
      </c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152"/>
      <c r="P13" s="158" t="s">
        <v>118</v>
      </c>
      <c r="Q13" s="191" t="s">
        <v>119</v>
      </c>
      <c r="R13" s="191"/>
      <c r="S13" s="191"/>
      <c r="T13" s="191"/>
      <c r="U13" s="191"/>
    </row>
    <row r="14" spans="1:25" ht="35.1" customHeight="1" x14ac:dyDescent="0.25">
      <c r="A14" s="32" t="s">
        <v>56</v>
      </c>
      <c r="B14" s="214" t="s">
        <v>158</v>
      </c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152"/>
      <c r="P14" s="158" t="s">
        <v>120</v>
      </c>
      <c r="Q14" s="191" t="s">
        <v>121</v>
      </c>
      <c r="R14" s="191"/>
      <c r="S14" s="191"/>
      <c r="T14" s="191"/>
      <c r="U14" s="191"/>
    </row>
    <row r="15" spans="1:25" ht="35.1" customHeight="1" x14ac:dyDescent="0.25">
      <c r="A15" s="32" t="s">
        <v>58</v>
      </c>
      <c r="B15" s="214" t="s">
        <v>159</v>
      </c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152"/>
      <c r="P15" s="152"/>
      <c r="Q15" s="152"/>
      <c r="R15" s="152"/>
      <c r="S15" s="152"/>
      <c r="T15" s="152"/>
      <c r="U15" s="152"/>
    </row>
    <row r="16" spans="1:25" ht="35.1" customHeight="1" x14ac:dyDescent="0.25">
      <c r="A16" s="32" t="s">
        <v>61</v>
      </c>
      <c r="B16" s="214" t="s">
        <v>160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152"/>
      <c r="P16" s="152"/>
      <c r="Q16" s="152"/>
      <c r="R16" s="152"/>
      <c r="S16" s="152"/>
      <c r="T16" s="152"/>
      <c r="U16" s="152"/>
    </row>
    <row r="18" spans="3:15" x14ac:dyDescent="0.25"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</row>
  </sheetData>
  <sheetProtection algorithmName="SHA-512" hashValue="uYTsn3WV+/JckNqAxfy/5pkBrTV+1H+DEJDOL0ypMHfs6sh9agBVmymYEE0XiqJE8lOpbV0iCYFqsV2p1hwQ6g==" saltValue="NIxa7HBNpwWTnaPtXwprCA==" spinCount="100000" sheet="1" objects="1" scenarios="1"/>
  <mergeCells count="25">
    <mergeCell ref="Q12:U12"/>
    <mergeCell ref="Q13:U13"/>
    <mergeCell ref="Q14:U14"/>
    <mergeCell ref="B15:N15"/>
    <mergeCell ref="C18:O18"/>
    <mergeCell ref="B12:N12"/>
    <mergeCell ref="B13:N13"/>
    <mergeCell ref="B14:N14"/>
    <mergeCell ref="B16:N16"/>
    <mergeCell ref="B4:N4"/>
    <mergeCell ref="Q11:U11"/>
    <mergeCell ref="B5:N5"/>
    <mergeCell ref="B6:N6"/>
    <mergeCell ref="B7:N7"/>
    <mergeCell ref="B8:N8"/>
    <mergeCell ref="Q9:U9"/>
    <mergeCell ref="Q10:U10"/>
    <mergeCell ref="B9:N9"/>
    <mergeCell ref="B10:N10"/>
    <mergeCell ref="B11:N11"/>
    <mergeCell ref="Q4:U4"/>
    <mergeCell ref="Q5:U5"/>
    <mergeCell ref="Q6:U6"/>
    <mergeCell ref="Q7:U7"/>
    <mergeCell ref="Q8:U8"/>
  </mergeCells>
  <hyperlinks>
    <hyperlink ref="B4" r:id="rId1" display="https://eur02.safelinks.protection.outlook.com/?url=https%3A%2F%2Fwww.investopedia.com%2Fterms%2Fe%2Ferp.asp&amp;data=05%7C02%7CIGrozaj%40hbor.hr%7C593dafef639b4cd93af008dc7effaa79%7C478d151e37db4a62833b4b989ce41c1c%7C0%7C0%7C638524883775205443%7CUnknown%7CTWFpbGZsb3d8eyJWIjoiMC4wLjAwMDAiLCJQIjoiV2luMzIiLCJBTiI6Ik1haWwiLCJXVCI6Mn0%3D%7C0%7C%7C%7C&amp;sdata=zNTpObxKFim4otLkSFiqGtMeYZ6NUm0vn%2BFolETj%2Boc%3D&amp;reserved=0" xr:uid="{DABE97FD-BEF3-4243-94F1-E97B3B88477A}"/>
    <hyperlink ref="B5" r:id="rId2" display="https://eur02.safelinks.protection.outlook.com/?url=https%3A%2F%2Fhivo.co%2Fblog%2Fwhat-is-a-dms-understanding-document-management-systems&amp;data=05%7C02%7CIGrozaj%40hbor.hr%7C593dafef639b4cd93af008dc7effaa79%7C478d151e37db4a62833b4b989ce41c1c%7C0%7C0%7C638524883775212832%7CUnknown%7CTWFpbGZsb3d8eyJWIjoiMC4wLjAwMDAiLCJQIjoiV2luMzIiLCJBTiI6Ik1haWwiLCJXVCI6Mn0%3D%7C0%7C%7C%7C&amp;sdata=7%2B4f1cLlLvXuqTq68OkPhbtDuyUf8Xe1%2BccPCdwfJOM%3D&amp;reserved=0" xr:uid="{343E6D4F-CF0E-418F-A1F0-EE2E32EC4D20}"/>
    <hyperlink ref="B6" r:id="rId3" display="https://eur02.safelinks.protection.outlook.com/?url=https%3A%2F%2Fwww.salesforce.com%2Fcrm%2Fwhat-is-crm%2F&amp;data=05%7C02%7CIGrozaj%40hbor.hr%7C593dafef639b4cd93af008dc7effaa79%7C478d151e37db4a62833b4b989ce41c1c%7C0%7C0%7C638524883775219761%7CUnknown%7CTWFpbGZsb3d8eyJWIjoiMC4wLjAwMDAiLCJQIjoiV2luMzIiLCJBTiI6Ik1haWwiLCJXVCI6Mn0%3D%7C0%7C%7C%7C&amp;sdata=5h9s7PTpsuxfpM3pGcWWYZgHK5yOuQ6C6MbAAJEdxec%3D&amp;reserved=0" xr:uid="{3B35C6EC-EEC2-4A2E-A76B-4EC9EFAC4DD9}"/>
  </hyperlinks>
  <pageMargins left="0.7" right="0.7" top="0.75" bottom="0.75" header="0.3" footer="0.3"/>
  <pageSetup paperSize="9" scale="70" orientation="portrait" r:id="rId4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C4645-FCBB-4760-8C39-D65EF76E017C}">
  <dimension ref="B1:N30"/>
  <sheetViews>
    <sheetView workbookViewId="0">
      <selection activeCell="G8" sqref="G8"/>
    </sheetView>
  </sheetViews>
  <sheetFormatPr defaultRowHeight="15" x14ac:dyDescent="0.25"/>
  <cols>
    <col min="5" max="5" width="25" customWidth="1"/>
  </cols>
  <sheetData>
    <row r="1" spans="2:14" x14ac:dyDescent="0.25">
      <c r="B1" t="s">
        <v>36</v>
      </c>
      <c r="E1" t="s">
        <v>36</v>
      </c>
      <c r="G1" t="s">
        <v>4</v>
      </c>
    </row>
    <row r="2" spans="2:14" x14ac:dyDescent="0.25">
      <c r="B2" t="s">
        <v>122</v>
      </c>
      <c r="E2" t="s">
        <v>123</v>
      </c>
      <c r="G2" s="70" t="s">
        <v>76</v>
      </c>
    </row>
    <row r="3" spans="2:14" x14ac:dyDescent="0.25">
      <c r="B3" t="s">
        <v>124</v>
      </c>
      <c r="E3" t="s">
        <v>125</v>
      </c>
      <c r="G3" s="70" t="s">
        <v>88</v>
      </c>
    </row>
    <row r="4" spans="2:14" x14ac:dyDescent="0.25">
      <c r="G4" s="70" t="s">
        <v>126</v>
      </c>
    </row>
    <row r="5" spans="2:14" x14ac:dyDescent="0.25">
      <c r="B5" t="s">
        <v>36</v>
      </c>
      <c r="G5" s="70" t="s">
        <v>127</v>
      </c>
    </row>
    <row r="6" spans="2:14" x14ac:dyDescent="0.25">
      <c r="B6" t="s">
        <v>122</v>
      </c>
      <c r="M6" s="1"/>
    </row>
    <row r="7" spans="2:14" x14ac:dyDescent="0.25">
      <c r="M7" s="1"/>
    </row>
    <row r="8" spans="2:14" x14ac:dyDescent="0.25">
      <c r="M8" s="1"/>
    </row>
    <row r="9" spans="2:14" x14ac:dyDescent="0.25">
      <c r="M9" s="1"/>
    </row>
    <row r="10" spans="2:14" x14ac:dyDescent="0.25">
      <c r="M10" s="1"/>
      <c r="N10" s="1"/>
    </row>
    <row r="11" spans="2:14" ht="15.75" x14ac:dyDescent="0.3">
      <c r="I11" s="43"/>
      <c r="J11" s="1"/>
    </row>
    <row r="12" spans="2:14" x14ac:dyDescent="0.25">
      <c r="J12" s="1"/>
    </row>
    <row r="13" spans="2:14" x14ac:dyDescent="0.25">
      <c r="J13" s="1"/>
    </row>
    <row r="14" spans="2:14" x14ac:dyDescent="0.25">
      <c r="J14" s="1"/>
    </row>
    <row r="15" spans="2:14" x14ac:dyDescent="0.25">
      <c r="D15" s="1"/>
      <c r="J15" s="1"/>
    </row>
    <row r="16" spans="2:14" x14ac:dyDescent="0.25">
      <c r="D16" s="1"/>
    </row>
    <row r="17" spans="2:4" x14ac:dyDescent="0.25">
      <c r="D17" s="1"/>
    </row>
    <row r="18" spans="2:4" x14ac:dyDescent="0.25">
      <c r="D18" s="1"/>
    </row>
    <row r="19" spans="2:4" x14ac:dyDescent="0.25">
      <c r="C19" s="2"/>
      <c r="D19" s="1"/>
    </row>
    <row r="20" spans="2:4" x14ac:dyDescent="0.25">
      <c r="C20" s="2"/>
    </row>
    <row r="21" spans="2:4" x14ac:dyDescent="0.25">
      <c r="C21" s="2"/>
    </row>
    <row r="23" spans="2:4" x14ac:dyDescent="0.25">
      <c r="B23" s="2"/>
    </row>
    <row r="24" spans="2:4" x14ac:dyDescent="0.25">
      <c r="B24" s="2"/>
    </row>
    <row r="25" spans="2:4" x14ac:dyDescent="0.25">
      <c r="B25" s="2"/>
    </row>
    <row r="27" spans="2:4" x14ac:dyDescent="0.25">
      <c r="D27" s="3"/>
    </row>
    <row r="28" spans="2:4" x14ac:dyDescent="0.25">
      <c r="D28" s="3"/>
    </row>
    <row r="29" spans="2:4" x14ac:dyDescent="0.25">
      <c r="D29" s="3"/>
    </row>
    <row r="30" spans="2:4" x14ac:dyDescent="0.25">
      <c r="D30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130a50-404b-457a-b222-e256d01960cc">
      <Terms xmlns="http://schemas.microsoft.com/office/infopath/2007/PartnerControls"/>
    </lcf76f155ced4ddcb4097134ff3c332f>
    <TaxCatchAll xmlns="d9256a40-896a-4f3b-9242-d03378423de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172F8AC896724FBCF5F20C9FD05D21" ma:contentTypeVersion="20" ma:contentTypeDescription="Create a new document." ma:contentTypeScope="" ma:versionID="ba0092ddc779d250b4a04494ad9013ae">
  <xsd:schema xmlns:xsd="http://www.w3.org/2001/XMLSchema" xmlns:xs="http://www.w3.org/2001/XMLSchema" xmlns:p="http://schemas.microsoft.com/office/2006/metadata/properties" xmlns:ns2="cf130a50-404b-457a-b222-e256d01960cc" xmlns:ns3="d9256a40-896a-4f3b-9242-d03378423de2" targetNamespace="http://schemas.microsoft.com/office/2006/metadata/properties" ma:root="true" ma:fieldsID="41a05bd90fdb77b454fa6e7597011ea9" ns2:_="" ns3:_="">
    <xsd:import namespace="cf130a50-404b-457a-b222-e256d01960cc"/>
    <xsd:import namespace="d9256a40-896a-4f3b-9242-d03378423d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30a50-404b-457a-b222-e256d01960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description="" ma:hidden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5a2cf20-993a-444b-a589-f9851580d3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256a40-896a-4f3b-9242-d03378423de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6822357-2182-4dde-a6fa-71b5c864e287}" ma:internalName="TaxCatchAll" ma:showField="CatchAllData" ma:web="d9256a40-896a-4f3b-9242-d03378423d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3866E3-F833-43D8-A496-BB3D024F0141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d9256a40-896a-4f3b-9242-d03378423de2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cf130a50-404b-457a-b222-e256d01960c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C57BBEA-FE31-4390-93C0-CC0A0629BD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130a50-404b-457a-b222-e256d01960cc"/>
    <ds:schemaRef ds:uri="d9256a40-896a-4f3b-9242-d03378423d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B9B178-94A4-4D77-923E-79989E59F6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Kriteriji za kapitalni rabat</vt:lpstr>
      <vt:lpstr>Pr.1__I4.0 rješenja_Tvornica A</vt:lpstr>
      <vt:lpstr>Pr.2_I4.0 rješenja_Tvornica B</vt:lpstr>
      <vt:lpstr>Pr.3_I4.0 rješenja_Tvornica C</vt:lpstr>
      <vt:lpstr>Pr.4_I4.0 rješenja_Tvornica D</vt:lpstr>
      <vt:lpstr>Popis I4.0 rješenja</vt:lpstr>
      <vt:lpstr>Popis IT rješenja i procesa</vt:lpstr>
      <vt:lpstr>Sheet2</vt:lpstr>
      <vt:lpstr>d1a</vt:lpstr>
      <vt:lpstr>da1ne</vt:lpstr>
      <vt:lpstr>popisrj</vt:lpstr>
      <vt:lpstr>'Kriteriji za kapitalni rabat'!Print_Area</vt:lpstr>
      <vt:lpstr>'Popis I4.0 rješenja'!Print_Area</vt:lpstr>
      <vt:lpstr>'Popis IT rješenja i procesa'!Print_Area</vt:lpstr>
      <vt:lpstr>'Pr.1__I4.0 rješenja_Tvornica A'!Print_Area</vt:lpstr>
      <vt:lpstr>'Pr.2_I4.0 rješenja_Tvornica B'!Print_Area</vt:lpstr>
      <vt:lpstr>'Pr.3_I4.0 rješenja_Tvornica C'!Print_Area</vt:lpstr>
      <vt:lpstr>'Pr.4_I4.0 rješenja_Tvornica 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Riđički Ivana</dc:creator>
  <cp:keywords/>
  <dc:description/>
  <cp:lastModifiedBy>Riđički Ivana</cp:lastModifiedBy>
  <cp:revision/>
  <cp:lastPrinted>2025-02-07T14:16:41Z</cp:lastPrinted>
  <dcterms:created xsi:type="dcterms:W3CDTF">2024-08-03T15:24:21Z</dcterms:created>
  <dcterms:modified xsi:type="dcterms:W3CDTF">2025-02-10T09:01:53Z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0x01010006172F8AC896724FBCF5F20C9FD05D21</vt:lpwstr>
  </property>
  <property fmtid="{D5CDD505-2E9C-101B-9397-08002B2CF9AE}" pid="3" name="MediaServiceImageTags">
    <vt:lpwstr/>
  </property>
</Properties>
</file>